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tabRatio="684" activeTab="0"/>
  </bookViews>
  <sheets>
    <sheet name="INDEX" sheetId="1" r:id="rId1"/>
    <sheet name="終価" sheetId="2" r:id="rId2"/>
    <sheet name="現価" sheetId="3" r:id="rId3"/>
    <sheet name="年金終価" sheetId="4" r:id="rId4"/>
    <sheet name="減債基金" sheetId="5" r:id="rId5"/>
    <sheet name="資本回収" sheetId="6" r:id="rId6"/>
    <sheet name="年金現価" sheetId="7" r:id="rId7"/>
  </sheets>
  <definedNames>
    <definedName name="_xlnm.Print_Area" localSheetId="4">'減債基金'!$A$1:$G$31</definedName>
    <definedName name="_xlnm.Print_Area" localSheetId="2">'現価'!$A$1:$G$30</definedName>
    <definedName name="_xlnm.Print_Area" localSheetId="5">'資本回収'!$A$1:$G$31</definedName>
    <definedName name="_xlnm.Print_Area" localSheetId="1">'終価'!$A$1:$G$30</definedName>
    <definedName name="_xlnm.Print_Area" localSheetId="6">'年金現価'!$A$1:$G$30</definedName>
    <definedName name="_xlnm.Print_Area" localSheetId="3">'年金終価'!$A$1:$G$30</definedName>
  </definedNames>
  <calcPr fullCalcOnLoad="1"/>
</workbook>
</file>

<file path=xl/sharedStrings.xml><?xml version="1.0" encoding="utf-8"?>
<sst xmlns="http://schemas.openxmlformats.org/spreadsheetml/2006/main" count="57" uniqueCount="33">
  <si>
    <t>期間（年）</t>
  </si>
  <si>
    <t>利率（％）</t>
  </si>
  <si>
    <r>
      <t xml:space="preserve">運 用 期 間 </t>
    </r>
    <r>
      <rPr>
        <b/>
        <sz val="11"/>
        <rFont val="ＭＳ Ｐゴシック"/>
        <family val="0"/>
      </rPr>
      <t>（年）</t>
    </r>
  </si>
  <si>
    <r>
      <t xml:space="preserve">現   在   額 </t>
    </r>
    <r>
      <rPr>
        <b/>
        <sz val="11"/>
        <rFont val="ＭＳ Ｐゴシック"/>
        <family val="0"/>
      </rPr>
      <t>（円）</t>
    </r>
  </si>
  <si>
    <r>
      <t xml:space="preserve">年         率 </t>
    </r>
    <r>
      <rPr>
        <b/>
        <sz val="11"/>
        <rFont val="ＭＳ Ｐゴシック"/>
        <family val="0"/>
      </rPr>
      <t>（％）</t>
    </r>
  </si>
  <si>
    <r>
      <t xml:space="preserve">将   来   額 </t>
    </r>
    <r>
      <rPr>
        <b/>
        <sz val="11"/>
        <rFont val="ＭＳ Ｐゴシック"/>
        <family val="0"/>
      </rPr>
      <t>（円）</t>
    </r>
  </si>
  <si>
    <r>
      <t xml:space="preserve">積 立 期 間 </t>
    </r>
    <r>
      <rPr>
        <b/>
        <sz val="11"/>
        <rFont val="ＭＳ Ｐゴシック"/>
        <family val="0"/>
      </rPr>
      <t>（年）</t>
    </r>
  </si>
  <si>
    <r>
      <t xml:space="preserve">年 積 立 額 </t>
    </r>
    <r>
      <rPr>
        <b/>
        <sz val="11"/>
        <rFont val="ＭＳ Ｐゴシック"/>
        <family val="0"/>
      </rPr>
      <t>（円）</t>
    </r>
  </si>
  <si>
    <r>
      <t xml:space="preserve">月 積 立 額 </t>
    </r>
    <r>
      <rPr>
        <b/>
        <sz val="11"/>
        <rFont val="ＭＳ Ｐゴシック"/>
        <family val="0"/>
      </rPr>
      <t>（円）</t>
    </r>
  </si>
  <si>
    <r>
      <t xml:space="preserve">受 給 期 間 </t>
    </r>
    <r>
      <rPr>
        <b/>
        <sz val="11"/>
        <rFont val="ＭＳ Ｐゴシック"/>
        <family val="0"/>
      </rPr>
      <t>（年）</t>
    </r>
  </si>
  <si>
    <r>
      <t xml:space="preserve">年   金   額 </t>
    </r>
    <r>
      <rPr>
        <b/>
        <sz val="11"/>
        <rFont val="ＭＳ Ｐゴシック"/>
        <family val="0"/>
      </rPr>
      <t>（円）</t>
    </r>
  </si>
  <si>
    <r>
      <t xml:space="preserve">積   立   額 </t>
    </r>
    <r>
      <rPr>
        <b/>
        <sz val="11"/>
        <rFont val="ＭＳ Ｐゴシック"/>
        <family val="0"/>
      </rPr>
      <t>（円）</t>
    </r>
  </si>
  <si>
    <r>
      <t xml:space="preserve">積 立 期 間 </t>
    </r>
    <r>
      <rPr>
        <b/>
        <sz val="11"/>
        <rFont val="ＭＳ Ｐゴシック"/>
        <family val="0"/>
      </rPr>
      <t>（年）</t>
    </r>
  </si>
  <si>
    <r>
      <t>現在のお金が、将来いくらになるかを</t>
    </r>
    <r>
      <rPr>
        <sz val="16"/>
        <color indexed="9"/>
        <rFont val="HG丸ｺﾞｼｯｸM-PRO"/>
        <family val="3"/>
      </rPr>
      <t>求める　</t>
    </r>
    <r>
      <rPr>
        <sz val="16"/>
        <color indexed="9"/>
        <rFont val="ＭＳ Ｐゴシック"/>
        <family val="3"/>
      </rPr>
      <t>【終価】</t>
    </r>
  </si>
  <si>
    <r>
      <t>将来のお金が、現在のいくらに匹敵するかを</t>
    </r>
    <r>
      <rPr>
        <sz val="16"/>
        <color indexed="9"/>
        <rFont val="HG丸ｺﾞｼｯｸM-PRO"/>
        <family val="3"/>
      </rPr>
      <t>求める</t>
    </r>
    <r>
      <rPr>
        <sz val="16"/>
        <color indexed="9"/>
        <rFont val="ＭＳ Ｐゴシック"/>
        <family val="3"/>
      </rPr>
      <t>　【現価】</t>
    </r>
  </si>
  <si>
    <r>
      <t>現在のお金から、受取れる年金</t>
    </r>
    <r>
      <rPr>
        <sz val="16"/>
        <color indexed="9"/>
        <rFont val="HG丸ｺﾞｼｯｸM-PRO"/>
        <family val="3"/>
      </rPr>
      <t>を求める</t>
    </r>
    <r>
      <rPr>
        <sz val="16"/>
        <color indexed="9"/>
        <rFont val="ＭＳ Ｐゴシック"/>
        <family val="3"/>
      </rPr>
      <t>　【資本回収】</t>
    </r>
  </si>
  <si>
    <r>
      <t>年金を受取るために、必要な現在のお金</t>
    </r>
    <r>
      <rPr>
        <sz val="16"/>
        <color indexed="9"/>
        <rFont val="HG丸ｺﾞｼｯｸM-PRO"/>
        <family val="3"/>
      </rPr>
      <t>を求める</t>
    </r>
    <r>
      <rPr>
        <sz val="16"/>
        <color indexed="9"/>
        <rFont val="ＭＳ Ｐゴシック"/>
        <family val="3"/>
      </rPr>
      <t>　【年金現価】</t>
    </r>
  </si>
  <si>
    <r>
      <t>積立てるお金から、将来いくらになるかを</t>
    </r>
    <r>
      <rPr>
        <sz val="16"/>
        <color indexed="9"/>
        <rFont val="HG丸ｺﾞｼｯｸM-PRO"/>
        <family val="3"/>
      </rPr>
      <t>求める</t>
    </r>
    <r>
      <rPr>
        <sz val="16"/>
        <color indexed="9"/>
        <rFont val="ＭＳ Ｐゴシック"/>
        <family val="3"/>
      </rPr>
      <t>　【年金終価】</t>
    </r>
  </si>
  <si>
    <r>
      <t xml:space="preserve">月   　    額 </t>
    </r>
    <r>
      <rPr>
        <b/>
        <sz val="11"/>
        <rFont val="ＭＳ Ｐゴシック"/>
        <family val="0"/>
      </rPr>
      <t>（円）</t>
    </r>
  </si>
  <si>
    <r>
      <t>将来のお金を形成するために、積立てるお金を求める</t>
    </r>
    <r>
      <rPr>
        <sz val="14"/>
        <color indexed="9"/>
        <rFont val="ＭＳ Ｐゴシック"/>
        <family val="3"/>
      </rPr>
      <t>　【減債基金】</t>
    </r>
  </si>
  <si>
    <t>終  価</t>
  </si>
  <si>
    <t>現  価</t>
  </si>
  <si>
    <t>年金終価</t>
  </si>
  <si>
    <t>減債基金</t>
  </si>
  <si>
    <t>資本回収</t>
  </si>
  <si>
    <t>年金現価</t>
  </si>
  <si>
    <t>　現在のお金が、将来いくらになるかを求める</t>
  </si>
  <si>
    <t>　積立てるお金から、将来いくらになるかを求める</t>
  </si>
  <si>
    <t>　将来のお金を形成するために、積立てるお金を求める</t>
  </si>
  <si>
    <t>　年金を受取るために、必要な現在のお金を求める</t>
  </si>
  <si>
    <t>　将来のお金が、現在のいくらに匹敵するかを求める</t>
  </si>
  <si>
    <t>　現在のお金から、毎年受取れるお金を求める</t>
  </si>
  <si>
    <t>INDEX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</si>
</sst>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_ ;[Red]\-#,##0.0000\ "/>
    <numFmt numFmtId="177" formatCode="#,##0.000_ ;[Red]\-#,##0.000\ "/>
    <numFmt numFmtId="178" formatCode="#,##0.00000_ ;[Red]\-#,##0.00000\ "/>
    <numFmt numFmtId="179" formatCode="0.00000_);[Red]\(0.00000\)"/>
    <numFmt numFmtId="180" formatCode="0_ "/>
    <numFmt numFmtId="181" formatCode="#,##0_ "/>
    <numFmt numFmtId="182" formatCode="0.000_ "/>
    <numFmt numFmtId="183" formatCode="0.00_ "/>
    <numFmt numFmtId="184" formatCode="#,##0_ &quot;円&quot;"/>
    <numFmt numFmtId="185" formatCode="0.00_ &quot;％&quot;"/>
    <numFmt numFmtId="186" formatCode="0_ &quot;年&quot;"/>
    <numFmt numFmtId="187" formatCode="#,##0_);[Red]\(#,##0\)"/>
  </numFmts>
  <fonts count="21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20.75"/>
      <name val="ＭＳ Ｐゴシック"/>
      <family val="3"/>
    </font>
    <font>
      <sz val="21"/>
      <name val="ＭＳ Ｐゴシック"/>
      <family val="3"/>
    </font>
    <font>
      <sz val="21.75"/>
      <name val="ＭＳ Ｐゴシック"/>
      <family val="3"/>
    </font>
    <font>
      <sz val="22"/>
      <color indexed="9"/>
      <name val="ＭＳ Ｐゴシック"/>
      <family val="3"/>
    </font>
    <font>
      <sz val="12"/>
      <name val="ＭＳ Ｐゴシック"/>
      <family val="3"/>
    </font>
    <font>
      <sz val="20"/>
      <color indexed="9"/>
      <name val="HGP創英角ｺﾞｼｯｸUB"/>
      <family val="3"/>
    </font>
    <font>
      <sz val="16"/>
      <color indexed="9"/>
      <name val="ＭＳ Ｐゴシック"/>
      <family val="3"/>
    </font>
    <font>
      <sz val="16"/>
      <color indexed="9"/>
      <name val="HG丸ｺﾞｼｯｸM-PRO"/>
      <family val="3"/>
    </font>
    <font>
      <b/>
      <sz val="12"/>
      <name val="ＭＳ Ｐゴシック"/>
      <family val="3"/>
    </font>
    <font>
      <b/>
      <sz val="11"/>
      <name val="ＭＳ Ｐゴシック"/>
      <family val="0"/>
    </font>
    <font>
      <sz val="8"/>
      <name val="ＭＳ Ｐゴシック"/>
      <family val="3"/>
    </font>
    <font>
      <b/>
      <sz val="16"/>
      <name val="ＭＳ Ｐゴシック"/>
      <family val="3"/>
    </font>
    <font>
      <sz val="14"/>
      <color indexed="9"/>
      <name val="HG丸ｺﾞｼｯｸM-PRO"/>
      <family val="3"/>
    </font>
    <font>
      <sz val="14"/>
      <color indexed="9"/>
      <name val="ＭＳ Ｐゴシック"/>
      <family val="3"/>
    </font>
    <font>
      <sz val="14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/>
    </xf>
    <xf numFmtId="184" fontId="10" fillId="3" borderId="1" xfId="0" applyNumberFormat="1" applyFont="1" applyFill="1" applyBorder="1" applyAlignment="1" applyProtection="1">
      <alignment vertical="center"/>
      <protection locked="0"/>
    </xf>
    <xf numFmtId="185" fontId="14" fillId="3" borderId="2" xfId="0" applyNumberFormat="1" applyFont="1" applyFill="1" applyBorder="1" applyAlignment="1" applyProtection="1">
      <alignment vertical="center"/>
      <protection locked="0"/>
    </xf>
    <xf numFmtId="185" fontId="14" fillId="3" borderId="1" xfId="0" applyNumberFormat="1" applyFont="1" applyFill="1" applyBorder="1" applyAlignment="1" applyProtection="1">
      <alignment vertical="center"/>
      <protection locked="0"/>
    </xf>
    <xf numFmtId="184" fontId="10" fillId="4" borderId="2" xfId="0" applyNumberFormat="1" applyFont="1" applyFill="1" applyBorder="1" applyAlignment="1">
      <alignment vertical="center"/>
    </xf>
    <xf numFmtId="184" fontId="10" fillId="4" borderId="1" xfId="0" applyNumberFormat="1" applyFont="1" applyFill="1" applyBorder="1" applyAlignment="1">
      <alignment vertical="center"/>
    </xf>
    <xf numFmtId="185" fontId="0" fillId="2" borderId="1" xfId="0" applyNumberFormat="1" applyFill="1" applyBorder="1" applyAlignment="1">
      <alignment horizontal="center" vertical="center"/>
    </xf>
    <xf numFmtId="186" fontId="10" fillId="3" borderId="1" xfId="0" applyNumberFormat="1" applyFont="1" applyFill="1" applyBorder="1" applyAlignment="1" applyProtection="1">
      <alignment vertical="center"/>
      <protection locked="0"/>
    </xf>
    <xf numFmtId="184" fontId="4" fillId="4" borderId="1" xfId="0" applyNumberFormat="1" applyFont="1" applyFill="1" applyBorder="1" applyAlignment="1">
      <alignment horizontal="right" vertical="center"/>
    </xf>
    <xf numFmtId="0" fontId="17" fillId="5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/>
    </xf>
    <xf numFmtId="0" fontId="11" fillId="6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14" fillId="7" borderId="2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20" fillId="6" borderId="0" xfId="0" applyFont="1" applyFill="1" applyAlignment="1">
      <alignment vertical="center"/>
    </xf>
    <xf numFmtId="0" fontId="14" fillId="5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"/>
          <c:w val="0.957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'終価'!$D$32</c:f>
              <c:strCache>
                <c:ptCount val="1"/>
                <c:pt idx="0">
                  <c:v>3.00 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'終価'!$D$33:$D$72</c:f>
              <c:numCache/>
            </c:numRef>
          </c:val>
          <c:smooth val="0"/>
        </c:ser>
        <c:ser>
          <c:idx val="1"/>
          <c:order val="1"/>
          <c:tx>
            <c:strRef>
              <c:f>'終価'!$E$32</c:f>
              <c:strCache>
                <c:ptCount val="1"/>
                <c:pt idx="0">
                  <c:v>6.80 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'終価'!$E$33:$E$72</c:f>
              <c:numCache/>
            </c:numRef>
          </c:val>
          <c:smooth val="0"/>
        </c:ser>
        <c:ser>
          <c:idx val="2"/>
          <c:order val="2"/>
          <c:tx>
            <c:strRef>
              <c:f>'終価'!$F$32</c:f>
              <c:strCache>
                <c:ptCount val="1"/>
                <c:pt idx="0">
                  <c:v>14.50 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'終価'!$F$33:$F$72</c:f>
              <c:numCache/>
            </c:numRef>
          </c:val>
          <c:smooth val="0"/>
        </c:ser>
        <c:marker val="1"/>
        <c:axId val="25914457"/>
        <c:axId val="31903522"/>
      </c:lineChart>
      <c:catAx>
        <c:axId val="25914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運用期間（年）</a:t>
                </a:r>
              </a:p>
            </c:rich>
          </c:tx>
          <c:layout>
            <c:manualLayout>
              <c:xMode val="factor"/>
              <c:yMode val="factor"/>
              <c:x val="-0.02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03522"/>
        <c:crosses val="autoZero"/>
        <c:auto val="1"/>
        <c:lblOffset val="100"/>
        <c:noMultiLvlLbl val="0"/>
      </c:catAx>
      <c:valAx>
        <c:axId val="31903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将来額（円）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14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075"/>
          <c:y val="0.04225"/>
          <c:w val="0.1445"/>
          <c:h val="0.15725"/>
        </c:manualLayout>
      </c:layout>
      <c:overlay val="0"/>
      <c:spPr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0825"/>
          <c:w val="0.9635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'現価'!$D$32</c:f>
              <c:strCache>
                <c:ptCount val="1"/>
                <c:pt idx="0">
                  <c:v>5.10 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'現価'!$D$33:$D$72</c:f>
              <c:numCache/>
            </c:numRef>
          </c:val>
          <c:smooth val="0"/>
        </c:ser>
        <c:ser>
          <c:idx val="1"/>
          <c:order val="1"/>
          <c:tx>
            <c:strRef>
              <c:f>'現価'!$E$32</c:f>
              <c:strCache>
                <c:ptCount val="1"/>
                <c:pt idx="0">
                  <c:v>6.80 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'現価'!$E$33:$E$72</c:f>
              <c:numCache/>
            </c:numRef>
          </c:val>
          <c:smooth val="0"/>
        </c:ser>
        <c:ser>
          <c:idx val="2"/>
          <c:order val="2"/>
          <c:tx>
            <c:strRef>
              <c:f>'現価'!$F$32</c:f>
              <c:strCache>
                <c:ptCount val="1"/>
                <c:pt idx="0">
                  <c:v>14.50 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'現価'!$F$33:$F$72</c:f>
              <c:numCache/>
            </c:numRef>
          </c:val>
          <c:smooth val="0"/>
        </c:ser>
        <c:marker val="1"/>
        <c:axId val="18696243"/>
        <c:axId val="34048460"/>
      </c:lineChart>
      <c:catAx>
        <c:axId val="18696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運用期間（年）</a:t>
                </a:r>
              </a:p>
            </c:rich>
          </c:tx>
          <c:layout>
            <c:manualLayout>
              <c:xMode val="factor"/>
              <c:yMode val="factor"/>
              <c:x val="-0.02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048460"/>
        <c:crosses val="autoZero"/>
        <c:auto val="1"/>
        <c:lblOffset val="100"/>
        <c:noMultiLvlLbl val="0"/>
      </c:catAx>
      <c:valAx>
        <c:axId val="34048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将来額（円）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96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25"/>
          <c:y val="0.69025"/>
          <c:w val="0.134"/>
          <c:h val="0.15775"/>
        </c:manualLayout>
      </c:layout>
      <c:overlay val="0"/>
      <c:spPr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0825"/>
          <c:w val="0.962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'年金終価'!$D$32</c:f>
              <c:strCache>
                <c:ptCount val="1"/>
                <c:pt idx="0">
                  <c:v>5.10 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'年金終価'!$D$33:$D$72</c:f>
              <c:numCache/>
            </c:numRef>
          </c:val>
          <c:smooth val="0"/>
        </c:ser>
        <c:ser>
          <c:idx val="1"/>
          <c:order val="1"/>
          <c:tx>
            <c:strRef>
              <c:f>'年金終価'!$E$32</c:f>
              <c:strCache>
                <c:ptCount val="1"/>
                <c:pt idx="0">
                  <c:v>6.80 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'年金終価'!$E$33:$E$72</c:f>
              <c:numCache/>
            </c:numRef>
          </c:val>
          <c:smooth val="0"/>
        </c:ser>
        <c:ser>
          <c:idx val="2"/>
          <c:order val="2"/>
          <c:tx>
            <c:strRef>
              <c:f>'年金終価'!$F$32</c:f>
              <c:strCache>
                <c:ptCount val="1"/>
                <c:pt idx="0">
                  <c:v>14.50 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'年金終価'!$F$33:$F$72</c:f>
              <c:numCache/>
            </c:numRef>
          </c:val>
          <c:smooth val="0"/>
        </c:ser>
        <c:marker val="1"/>
        <c:axId val="38000685"/>
        <c:axId val="6461846"/>
      </c:lineChart>
      <c:catAx>
        <c:axId val="38000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積立期間（年）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1846"/>
        <c:crosses val="autoZero"/>
        <c:auto val="1"/>
        <c:lblOffset val="100"/>
        <c:noMultiLvlLbl val="0"/>
      </c:catAx>
      <c:valAx>
        <c:axId val="6461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将来額（円）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00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7"/>
          <c:y val="0.05075"/>
          <c:w val="0.1415"/>
          <c:h val="0.183"/>
        </c:manualLayout>
      </c:layout>
      <c:overlay val="0"/>
      <c:spPr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0825"/>
          <c:w val="0.9665"/>
          <c:h val="0.9295"/>
        </c:manualLayout>
      </c:layout>
      <c:lineChart>
        <c:grouping val="standard"/>
        <c:varyColors val="0"/>
        <c:ser>
          <c:idx val="0"/>
          <c:order val="0"/>
          <c:tx>
            <c:strRef>
              <c:f>'減債基金'!$D$33</c:f>
              <c:strCache>
                <c:ptCount val="1"/>
                <c:pt idx="0">
                  <c:v>3.00 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'減債基金'!$D$34:$D$73</c:f>
              <c:numCache/>
            </c:numRef>
          </c:val>
          <c:smooth val="0"/>
        </c:ser>
        <c:ser>
          <c:idx val="1"/>
          <c:order val="1"/>
          <c:tx>
            <c:strRef>
              <c:f>'減債基金'!$E$33</c:f>
              <c:strCache>
                <c:ptCount val="1"/>
                <c:pt idx="0">
                  <c:v>6.80 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'減債基金'!$E$34:$E$73</c:f>
              <c:numCache/>
            </c:numRef>
          </c:val>
          <c:smooth val="0"/>
        </c:ser>
        <c:ser>
          <c:idx val="2"/>
          <c:order val="2"/>
          <c:tx>
            <c:strRef>
              <c:f>'減債基金'!$F$33</c:f>
              <c:strCache>
                <c:ptCount val="1"/>
                <c:pt idx="0">
                  <c:v>14.50 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'減債基金'!$F$34:$F$73</c:f>
              <c:numCache/>
            </c:numRef>
          </c:val>
          <c:smooth val="0"/>
        </c:ser>
        <c:marker val="1"/>
        <c:axId val="58156615"/>
        <c:axId val="53647488"/>
      </c:lineChart>
      <c:catAx>
        <c:axId val="58156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積立期間（年）</a:t>
                </a:r>
              </a:p>
            </c:rich>
          </c:tx>
          <c:layout>
            <c:manualLayout>
              <c:xMode val="factor"/>
              <c:yMode val="factor"/>
              <c:x val="-0.02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47488"/>
        <c:crosses val="autoZero"/>
        <c:auto val="1"/>
        <c:lblOffset val="100"/>
        <c:noMultiLvlLbl val="0"/>
      </c:catAx>
      <c:valAx>
        <c:axId val="53647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将来額（円）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56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6845"/>
          <c:w val="0.134"/>
          <c:h val="0.16625"/>
        </c:manualLayout>
      </c:layout>
      <c:overlay val="0"/>
      <c:spPr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14"/>
          <c:w val="0.945"/>
          <c:h val="0.91825"/>
        </c:manualLayout>
      </c:layout>
      <c:lineChart>
        <c:grouping val="standard"/>
        <c:varyColors val="0"/>
        <c:ser>
          <c:idx val="0"/>
          <c:order val="0"/>
          <c:tx>
            <c:strRef>
              <c:f>'資本回収'!$D$33</c:f>
              <c:strCache>
                <c:ptCount val="1"/>
                <c:pt idx="0">
                  <c:v>5.10 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'資本回収'!$D$34:$D$73</c:f>
              <c:numCache/>
            </c:numRef>
          </c:val>
          <c:smooth val="0"/>
        </c:ser>
        <c:ser>
          <c:idx val="1"/>
          <c:order val="1"/>
          <c:tx>
            <c:strRef>
              <c:f>'資本回収'!$E$33</c:f>
              <c:strCache>
                <c:ptCount val="1"/>
                <c:pt idx="0">
                  <c:v>6.80 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'資本回収'!$E$34:$E$73</c:f>
              <c:numCache/>
            </c:numRef>
          </c:val>
          <c:smooth val="0"/>
        </c:ser>
        <c:ser>
          <c:idx val="2"/>
          <c:order val="2"/>
          <c:tx>
            <c:strRef>
              <c:f>'資本回収'!$F$33</c:f>
              <c:strCache>
                <c:ptCount val="1"/>
                <c:pt idx="0">
                  <c:v>14.50 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'資本回収'!$F$34:$F$73</c:f>
              <c:numCache/>
            </c:numRef>
          </c:val>
          <c:smooth val="0"/>
        </c:ser>
        <c:marker val="1"/>
        <c:axId val="13065345"/>
        <c:axId val="50479242"/>
      </c:lineChart>
      <c:catAx>
        <c:axId val="13065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受給期間（年数）</a:t>
                </a:r>
              </a:p>
            </c:rich>
          </c:tx>
          <c:layout>
            <c:manualLayout>
              <c:xMode val="factor"/>
              <c:yMode val="factor"/>
              <c:x val="-0.02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79242"/>
        <c:crosses val="autoZero"/>
        <c:auto val="1"/>
        <c:lblOffset val="100"/>
        <c:noMultiLvlLbl val="0"/>
      </c:catAx>
      <c:valAx>
        <c:axId val="5047924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現在額（円）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653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25"/>
          <c:y val="0.05925"/>
          <c:w val="0.14775"/>
          <c:h val="0.1775"/>
        </c:manualLayout>
      </c:layout>
      <c:overlay val="0"/>
      <c:spPr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085"/>
          <c:w val="0.95425"/>
          <c:h val="0.92125"/>
        </c:manualLayout>
      </c:layout>
      <c:lineChart>
        <c:grouping val="standard"/>
        <c:varyColors val="0"/>
        <c:ser>
          <c:idx val="0"/>
          <c:order val="0"/>
          <c:tx>
            <c:strRef>
              <c:f>'年金現価'!$D$32</c:f>
              <c:strCache>
                <c:ptCount val="1"/>
                <c:pt idx="0">
                  <c:v>5.10 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'年金現価'!$D$33:$D$72</c:f>
              <c:numCache/>
            </c:numRef>
          </c:val>
          <c:smooth val="0"/>
        </c:ser>
        <c:ser>
          <c:idx val="1"/>
          <c:order val="1"/>
          <c:tx>
            <c:strRef>
              <c:f>'年金現価'!$E$32</c:f>
              <c:strCache>
                <c:ptCount val="1"/>
                <c:pt idx="0">
                  <c:v>6.80 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'年金現価'!$E$33:$E$72</c:f>
              <c:numCache/>
            </c:numRef>
          </c:val>
          <c:smooth val="0"/>
        </c:ser>
        <c:ser>
          <c:idx val="2"/>
          <c:order val="2"/>
          <c:tx>
            <c:strRef>
              <c:f>'年金現価'!$F$32</c:f>
              <c:strCache>
                <c:ptCount val="1"/>
                <c:pt idx="0">
                  <c:v>145.50 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'年金現価'!$F$33:$F$72</c:f>
              <c:numCache/>
            </c:numRef>
          </c:val>
          <c:smooth val="0"/>
        </c:ser>
        <c:marker val="1"/>
        <c:axId val="51659995"/>
        <c:axId val="62286772"/>
      </c:lineChart>
      <c:catAx>
        <c:axId val="51659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受給期間（年）</a:t>
                </a:r>
              </a:p>
            </c:rich>
          </c:tx>
          <c:layout>
            <c:manualLayout>
              <c:xMode val="factor"/>
              <c:yMode val="factor"/>
              <c:x val="-0.02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286772"/>
        <c:crosses val="autoZero"/>
        <c:auto val="1"/>
        <c:lblOffset val="100"/>
        <c:noMultiLvlLbl val="0"/>
      </c:catAx>
      <c:valAx>
        <c:axId val="6228677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現在額（円）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59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25"/>
          <c:y val="0.062"/>
          <c:w val="0.1385"/>
          <c:h val="0.169"/>
        </c:manualLayout>
      </c:layout>
      <c:overlay val="0"/>
      <c:spPr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8</xdr:row>
      <xdr:rowOff>142875</xdr:rowOff>
    </xdr:from>
    <xdr:to>
      <xdr:col>6</xdr:col>
      <xdr:colOff>0</xdr:colOff>
      <xdr:row>29</xdr:row>
      <xdr:rowOff>28575</xdr:rowOff>
    </xdr:to>
    <xdr:graphicFrame>
      <xdr:nvGraphicFramePr>
        <xdr:cNvPr id="1" name="Chart 3"/>
        <xdr:cNvGraphicFramePr/>
      </xdr:nvGraphicFramePr>
      <xdr:xfrm>
        <a:off x="190500" y="1819275"/>
        <a:ext cx="63436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790575</xdr:colOff>
      <xdr:row>39</xdr:row>
      <xdr:rowOff>9525</xdr:rowOff>
    </xdr:from>
    <xdr:ext cx="76200" cy="209550"/>
    <xdr:sp>
      <xdr:nvSpPr>
        <xdr:cNvPr id="2" name="TextBox 4"/>
        <xdr:cNvSpPr txBox="1">
          <a:spLocks noChangeArrowheads="1"/>
        </xdr:cNvSpPr>
      </xdr:nvSpPr>
      <xdr:spPr>
        <a:xfrm>
          <a:off x="4181475" y="8391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8</xdr:row>
      <xdr:rowOff>142875</xdr:rowOff>
    </xdr:from>
    <xdr:to>
      <xdr:col>6</xdr:col>
      <xdr:colOff>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190500" y="1819275"/>
        <a:ext cx="63436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790575</xdr:colOff>
      <xdr:row>39</xdr:row>
      <xdr:rowOff>9525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4181475" y="8210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8</xdr:row>
      <xdr:rowOff>142875</xdr:rowOff>
    </xdr:from>
    <xdr:to>
      <xdr:col>6</xdr:col>
      <xdr:colOff>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190500" y="1800225"/>
        <a:ext cx="63436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790575</xdr:colOff>
      <xdr:row>39</xdr:row>
      <xdr:rowOff>9525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4181475" y="843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9</xdr:row>
      <xdr:rowOff>142875</xdr:rowOff>
    </xdr:from>
    <xdr:to>
      <xdr:col>6</xdr:col>
      <xdr:colOff>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190500" y="2047875"/>
        <a:ext cx="63436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790575</xdr:colOff>
      <xdr:row>40</xdr:row>
      <xdr:rowOff>9525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4181475" y="8401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9</xdr:row>
      <xdr:rowOff>142875</xdr:rowOff>
    </xdr:from>
    <xdr:to>
      <xdr:col>6</xdr:col>
      <xdr:colOff>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190500" y="2047875"/>
        <a:ext cx="63436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790575</xdr:colOff>
      <xdr:row>40</xdr:row>
      <xdr:rowOff>9525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4181475" y="862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8</xdr:row>
      <xdr:rowOff>142875</xdr:rowOff>
    </xdr:from>
    <xdr:to>
      <xdr:col>6</xdr:col>
      <xdr:colOff>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190500" y="1819275"/>
        <a:ext cx="63436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790575</xdr:colOff>
      <xdr:row>39</xdr:row>
      <xdr:rowOff>9525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4181475" y="861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9"/>
  <sheetViews>
    <sheetView showGridLines="0" showRowColHeaders="0" tabSelected="1" workbookViewId="0" topLeftCell="A1">
      <selection activeCell="C4" sqref="C4:F4"/>
    </sheetView>
  </sheetViews>
  <sheetFormatPr defaultColWidth="9.00390625" defaultRowHeight="13.5"/>
  <cols>
    <col min="1" max="1" width="3.25390625" style="0" customWidth="1"/>
    <col min="2" max="2" width="17.00390625" style="0" customWidth="1"/>
    <col min="6" max="6" width="24.00390625" style="0" customWidth="1"/>
  </cols>
  <sheetData>
    <row r="1" ht="12" customHeight="1"/>
    <row r="2" spans="2:6" ht="30" customHeight="1">
      <c r="B2" s="18" t="s">
        <v>32</v>
      </c>
      <c r="C2" s="19"/>
      <c r="D2" s="19"/>
      <c r="E2" s="19"/>
      <c r="F2" s="19"/>
    </row>
    <row r="3" ht="12" customHeight="1"/>
    <row r="4" spans="2:6" ht="24" customHeight="1">
      <c r="B4" s="15" t="s">
        <v>20</v>
      </c>
      <c r="C4" s="16" t="s">
        <v>26</v>
      </c>
      <c r="D4" s="17"/>
      <c r="E4" s="17"/>
      <c r="F4" s="17"/>
    </row>
    <row r="5" spans="2:6" ht="24" customHeight="1">
      <c r="B5" s="15" t="s">
        <v>21</v>
      </c>
      <c r="C5" s="16" t="s">
        <v>30</v>
      </c>
      <c r="D5" s="17"/>
      <c r="E5" s="17"/>
      <c r="F5" s="17"/>
    </row>
    <row r="6" spans="2:6" ht="24" customHeight="1">
      <c r="B6" s="15" t="s">
        <v>22</v>
      </c>
      <c r="C6" s="16" t="s">
        <v>27</v>
      </c>
      <c r="D6" s="17"/>
      <c r="E6" s="17"/>
      <c r="F6" s="17"/>
    </row>
    <row r="7" spans="2:6" ht="24" customHeight="1">
      <c r="B7" s="15" t="s">
        <v>23</v>
      </c>
      <c r="C7" s="16" t="s">
        <v>28</v>
      </c>
      <c r="D7" s="17"/>
      <c r="E7" s="17"/>
      <c r="F7" s="17"/>
    </row>
    <row r="8" spans="2:6" ht="24" customHeight="1">
      <c r="B8" s="15" t="s">
        <v>24</v>
      </c>
      <c r="C8" s="16" t="s">
        <v>31</v>
      </c>
      <c r="D8" s="17"/>
      <c r="E8" s="17"/>
      <c r="F8" s="17"/>
    </row>
    <row r="9" spans="2:6" ht="24" customHeight="1">
      <c r="B9" s="15" t="s">
        <v>25</v>
      </c>
      <c r="C9" s="16" t="s">
        <v>29</v>
      </c>
      <c r="D9" s="17"/>
      <c r="E9" s="17"/>
      <c r="F9" s="17"/>
    </row>
  </sheetData>
  <sheetProtection sheet="1" objects="1" scenarios="1"/>
  <mergeCells count="7">
    <mergeCell ref="C8:F8"/>
    <mergeCell ref="C6:F6"/>
    <mergeCell ref="C9:F9"/>
    <mergeCell ref="B2:F2"/>
    <mergeCell ref="C4:F4"/>
    <mergeCell ref="C5:F5"/>
    <mergeCell ref="C7:F7"/>
  </mergeCells>
  <printOptions/>
  <pageMargins left="0.7874015748031497" right="0.7874015748031497" top="0.984251968503937" bottom="0.984251968503937" header="0.5905511811023623" footer="0.5118110236220472"/>
  <pageSetup horizontalDpi="300" verticalDpi="300" orientation="portrait" paperSize="9" r:id="rId1"/>
  <headerFooter alignWithMargins="0">
    <oddHeader>&amp;C&amp;"HG創英角ﾎﾟｯﾌﾟ体,ﾍﾋﾞｰ"&amp;20=====【見えマス計算】=====&amp;"ＭＳ Ｐゴシック,標準"&amp;11
&amp;"HG創英角ﾎﾟｯﾌﾟ体,ﾍﾋﾞｰ"&amp;16～複利計算～&amp;R&amp;D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72"/>
  <sheetViews>
    <sheetView showGridLines="0" showRowColHeaders="0" workbookViewId="0" topLeftCell="A1">
      <selection activeCell="D4" sqref="D4"/>
    </sheetView>
  </sheetViews>
  <sheetFormatPr defaultColWidth="9.00390625" defaultRowHeight="13.5"/>
  <cols>
    <col min="1" max="1" width="2.625" style="0" customWidth="1"/>
    <col min="2" max="3" width="10.625" style="0" customWidth="1"/>
    <col min="4" max="6" width="20.625" style="0" customWidth="1"/>
  </cols>
  <sheetData>
    <row r="1" ht="12" customHeight="1"/>
    <row r="2" spans="2:6" ht="30" customHeight="1">
      <c r="B2" s="23" t="s">
        <v>13</v>
      </c>
      <c r="C2" s="24"/>
      <c r="D2" s="24"/>
      <c r="E2" s="25"/>
      <c r="F2" s="25"/>
    </row>
    <row r="3" ht="12" customHeight="1"/>
    <row r="4" spans="2:4" ht="18" customHeight="1">
      <c r="B4" s="20" t="s">
        <v>3</v>
      </c>
      <c r="C4" s="21"/>
      <c r="D4" s="7">
        <v>1000000</v>
      </c>
    </row>
    <row r="5" spans="2:4" ht="18" customHeight="1">
      <c r="B5" s="20" t="s">
        <v>2</v>
      </c>
      <c r="C5" s="22"/>
      <c r="D5" s="13">
        <v>30</v>
      </c>
    </row>
    <row r="6" ht="6" customHeight="1"/>
    <row r="7" spans="2:9" ht="18" customHeight="1">
      <c r="B7" s="20" t="s">
        <v>4</v>
      </c>
      <c r="C7" s="22"/>
      <c r="D7" s="8">
        <v>3</v>
      </c>
      <c r="E7" s="8">
        <v>6.8</v>
      </c>
      <c r="F7" s="9">
        <v>14.5</v>
      </c>
      <c r="I7" s="6"/>
    </row>
    <row r="8" spans="2:6" ht="18" customHeight="1">
      <c r="B8" s="31" t="s">
        <v>5</v>
      </c>
      <c r="C8" s="32"/>
      <c r="D8" s="10">
        <f>FV(D7/100,$D$5,,-1*$D$4)</f>
        <v>2427262.471189659</v>
      </c>
      <c r="E8" s="10">
        <f>FV(E7/100,$D$5,,-1*$D$4)</f>
        <v>7196769.293890856</v>
      </c>
      <c r="F8" s="11">
        <f>FV(F7/100,$D$5,,-1*$D$4)</f>
        <v>58098457.25215275</v>
      </c>
    </row>
    <row r="9" ht="12.75" customHeight="1"/>
    <row r="30" ht="123.75" customHeight="1"/>
    <row r="31" spans="3:6" ht="13.5">
      <c r="C31" s="29" t="s">
        <v>0</v>
      </c>
      <c r="D31" s="26" t="s">
        <v>1</v>
      </c>
      <c r="E31" s="27"/>
      <c r="F31" s="28"/>
    </row>
    <row r="32" spans="3:6" ht="13.5">
      <c r="C32" s="30"/>
      <c r="D32" s="12">
        <f>D7</f>
        <v>3</v>
      </c>
      <c r="E32" s="12">
        <f>E7</f>
        <v>6.8</v>
      </c>
      <c r="F32" s="12">
        <f>F7</f>
        <v>14.5</v>
      </c>
    </row>
    <row r="33" spans="3:6" ht="13.5">
      <c r="C33" s="1">
        <v>1</v>
      </c>
      <c r="D33" s="14">
        <f>$D$4*(1+D$7/100)</f>
        <v>1030000</v>
      </c>
      <c r="E33" s="14">
        <f>$D$4*(1+E$7/100)</f>
        <v>1068000</v>
      </c>
      <c r="F33" s="14">
        <f>$D$4*(1+F$7/100)</f>
        <v>1145000</v>
      </c>
    </row>
    <row r="34" spans="3:6" ht="13.5">
      <c r="C34" s="1">
        <v>2</v>
      </c>
      <c r="D34" s="14">
        <f>IF($C34&gt;$D$5,D33,D33*(1+D$7/100))</f>
        <v>1060900</v>
      </c>
      <c r="E34" s="14">
        <f>IF($C34&gt;$D$5,E33,E33*(1+E$7/100))</f>
        <v>1140624</v>
      </c>
      <c r="F34" s="14">
        <f>IF($C34&gt;$D$5,F33,F33*(1+F$7/100))</f>
        <v>1311025</v>
      </c>
    </row>
    <row r="35" spans="3:6" ht="13.5">
      <c r="C35" s="1">
        <v>3</v>
      </c>
      <c r="D35" s="14">
        <f aca="true" t="shared" si="0" ref="D35:D72">IF($C35&gt;$D$5,D34,D34*(1+D$7/100))</f>
        <v>1092727</v>
      </c>
      <c r="E35" s="14">
        <f aca="true" t="shared" si="1" ref="E35:E72">IF($C35&gt;$D$5,E34,E34*(1+E$7/100))</f>
        <v>1218186.432</v>
      </c>
      <c r="F35" s="14">
        <f aca="true" t="shared" si="2" ref="F35:F72">IF($C35&gt;$D$5,F34,F34*(1+F$7/100))</f>
        <v>1501123.625</v>
      </c>
    </row>
    <row r="36" spans="3:6" ht="13.5">
      <c r="C36" s="1">
        <v>4</v>
      </c>
      <c r="D36" s="14">
        <f t="shared" si="0"/>
        <v>1125508.81</v>
      </c>
      <c r="E36" s="14">
        <f t="shared" si="1"/>
        <v>1301023.109376</v>
      </c>
      <c r="F36" s="14">
        <f t="shared" si="2"/>
        <v>1718786.550625</v>
      </c>
    </row>
    <row r="37" spans="3:6" ht="13.5">
      <c r="C37" s="1">
        <v>5</v>
      </c>
      <c r="D37" s="14">
        <f t="shared" si="0"/>
        <v>1159274.0743</v>
      </c>
      <c r="E37" s="14">
        <f t="shared" si="1"/>
        <v>1389492.6808135682</v>
      </c>
      <c r="F37" s="14">
        <f t="shared" si="2"/>
        <v>1968010.6004656248</v>
      </c>
    </row>
    <row r="38" spans="3:6" ht="13.5">
      <c r="C38" s="1">
        <v>6</v>
      </c>
      <c r="D38" s="14">
        <f t="shared" si="0"/>
        <v>1194052.296529</v>
      </c>
      <c r="E38" s="14">
        <f t="shared" si="1"/>
        <v>1483978.183108891</v>
      </c>
      <c r="F38" s="14">
        <f t="shared" si="2"/>
        <v>2253372.1375331404</v>
      </c>
    </row>
    <row r="39" spans="3:6" ht="13.5">
      <c r="C39" s="1">
        <v>7</v>
      </c>
      <c r="D39" s="14">
        <f t="shared" si="0"/>
        <v>1229873.86542487</v>
      </c>
      <c r="E39" s="14">
        <f t="shared" si="1"/>
        <v>1584888.6995602956</v>
      </c>
      <c r="F39" s="14">
        <f t="shared" si="2"/>
        <v>2580111.097475446</v>
      </c>
    </row>
    <row r="40" spans="3:6" ht="13.5">
      <c r="C40" s="1">
        <v>8</v>
      </c>
      <c r="D40" s="14">
        <f t="shared" si="0"/>
        <v>1266770.0813876162</v>
      </c>
      <c r="E40" s="14">
        <f t="shared" si="1"/>
        <v>1692661.1311303957</v>
      </c>
      <c r="F40" s="14">
        <f t="shared" si="2"/>
        <v>2954227.2066093856</v>
      </c>
    </row>
    <row r="41" spans="3:6" ht="13.5">
      <c r="C41" s="1">
        <v>9</v>
      </c>
      <c r="D41" s="14">
        <f t="shared" si="0"/>
        <v>1304773.1838292447</v>
      </c>
      <c r="E41" s="14">
        <f t="shared" si="1"/>
        <v>1807762.0880472627</v>
      </c>
      <c r="F41" s="14">
        <f t="shared" si="2"/>
        <v>3382590.1515677464</v>
      </c>
    </row>
    <row r="42" spans="3:6" ht="13.5">
      <c r="C42" s="1">
        <v>10</v>
      </c>
      <c r="D42" s="14">
        <f t="shared" si="0"/>
        <v>1343916.379344122</v>
      </c>
      <c r="E42" s="14">
        <f t="shared" si="1"/>
        <v>1930689.9100344768</v>
      </c>
      <c r="F42" s="14">
        <f t="shared" si="2"/>
        <v>3873065.72354507</v>
      </c>
    </row>
    <row r="43" spans="3:6" ht="13.5">
      <c r="C43" s="1">
        <v>11</v>
      </c>
      <c r="D43" s="14">
        <f t="shared" si="0"/>
        <v>1384233.8707244457</v>
      </c>
      <c r="E43" s="14">
        <f t="shared" si="1"/>
        <v>2061976.8239168213</v>
      </c>
      <c r="F43" s="14">
        <f t="shared" si="2"/>
        <v>4434660.253459105</v>
      </c>
    </row>
    <row r="44" spans="3:6" ht="13.5">
      <c r="C44" s="1">
        <v>12</v>
      </c>
      <c r="D44" s="14">
        <f t="shared" si="0"/>
        <v>1425760.8868461791</v>
      </c>
      <c r="E44" s="14">
        <f t="shared" si="1"/>
        <v>2202191.2479431652</v>
      </c>
      <c r="F44" s="14">
        <f t="shared" si="2"/>
        <v>5077685.990210676</v>
      </c>
    </row>
    <row r="45" spans="3:6" ht="13.5">
      <c r="C45" s="1">
        <v>13</v>
      </c>
      <c r="D45" s="14">
        <f t="shared" si="0"/>
        <v>1468533.7134515645</v>
      </c>
      <c r="E45" s="14">
        <f t="shared" si="1"/>
        <v>2351940.2528033005</v>
      </c>
      <c r="F45" s="14">
        <f t="shared" si="2"/>
        <v>5813950.458791223</v>
      </c>
    </row>
    <row r="46" spans="3:6" ht="13.5">
      <c r="C46" s="1">
        <v>14</v>
      </c>
      <c r="D46" s="14">
        <f t="shared" si="0"/>
        <v>1512589.7248551114</v>
      </c>
      <c r="E46" s="14">
        <f t="shared" si="1"/>
        <v>2511872.189993925</v>
      </c>
      <c r="F46" s="14">
        <f t="shared" si="2"/>
        <v>6656973.275315951</v>
      </c>
    </row>
    <row r="47" spans="3:6" ht="13.5">
      <c r="C47" s="1">
        <v>15</v>
      </c>
      <c r="D47" s="14">
        <f t="shared" si="0"/>
        <v>1557967.4166007647</v>
      </c>
      <c r="E47" s="14">
        <f t="shared" si="1"/>
        <v>2682679.498913512</v>
      </c>
      <c r="F47" s="14">
        <f t="shared" si="2"/>
        <v>7622234.400236764</v>
      </c>
    </row>
    <row r="48" spans="3:6" ht="13.5">
      <c r="C48" s="1">
        <v>16</v>
      </c>
      <c r="D48" s="14">
        <f t="shared" si="0"/>
        <v>1604706.4390987877</v>
      </c>
      <c r="E48" s="14">
        <f t="shared" si="1"/>
        <v>2865101.704839631</v>
      </c>
      <c r="F48" s="14">
        <f t="shared" si="2"/>
        <v>8727458.388271095</v>
      </c>
    </row>
    <row r="49" spans="3:6" ht="13.5">
      <c r="C49" s="1">
        <v>17</v>
      </c>
      <c r="D49" s="14">
        <f t="shared" si="0"/>
        <v>1652847.6322717513</v>
      </c>
      <c r="E49" s="14">
        <f t="shared" si="1"/>
        <v>3059928.620768726</v>
      </c>
      <c r="F49" s="14">
        <f t="shared" si="2"/>
        <v>9992939.854570404</v>
      </c>
    </row>
    <row r="50" spans="3:6" ht="13.5">
      <c r="C50" s="1">
        <v>18</v>
      </c>
      <c r="D50" s="14">
        <f t="shared" si="0"/>
        <v>1702433.0612399038</v>
      </c>
      <c r="E50" s="14">
        <f t="shared" si="1"/>
        <v>3268003.7669809996</v>
      </c>
      <c r="F50" s="14">
        <f t="shared" si="2"/>
        <v>11441916.133483112</v>
      </c>
    </row>
    <row r="51" spans="3:6" ht="13.5">
      <c r="C51" s="1">
        <v>19</v>
      </c>
      <c r="D51" s="14">
        <f t="shared" si="0"/>
        <v>1753506.053077101</v>
      </c>
      <c r="E51" s="14">
        <f t="shared" si="1"/>
        <v>3490228.0231357077</v>
      </c>
      <c r="F51" s="14">
        <f t="shared" si="2"/>
        <v>13100993.972838163</v>
      </c>
    </row>
    <row r="52" spans="3:6" ht="13.5">
      <c r="C52" s="1">
        <v>20</v>
      </c>
      <c r="D52" s="14">
        <f t="shared" si="0"/>
        <v>1806111.234669414</v>
      </c>
      <c r="E52" s="14">
        <f t="shared" si="1"/>
        <v>3727563.528708936</v>
      </c>
      <c r="F52" s="14">
        <f t="shared" si="2"/>
        <v>15000638.098899698</v>
      </c>
    </row>
    <row r="53" spans="3:6" ht="13.5">
      <c r="C53" s="1">
        <v>21</v>
      </c>
      <c r="D53" s="14">
        <f t="shared" si="0"/>
        <v>1860294.5717094967</v>
      </c>
      <c r="E53" s="14">
        <f t="shared" si="1"/>
        <v>3981037.8486611443</v>
      </c>
      <c r="F53" s="14">
        <f t="shared" si="2"/>
        <v>17175730.623240154</v>
      </c>
    </row>
    <row r="54" spans="3:6" ht="13.5">
      <c r="C54" s="1">
        <v>22</v>
      </c>
      <c r="D54" s="14">
        <f t="shared" si="0"/>
        <v>1916103.4088607817</v>
      </c>
      <c r="E54" s="14">
        <f t="shared" si="1"/>
        <v>4251748.422370102</v>
      </c>
      <c r="F54" s="14">
        <f t="shared" si="2"/>
        <v>19666211.563609976</v>
      </c>
    </row>
    <row r="55" spans="3:6" ht="13.5">
      <c r="C55" s="1">
        <v>23</v>
      </c>
      <c r="D55" s="14">
        <f t="shared" si="0"/>
        <v>1973586.511126605</v>
      </c>
      <c r="E55" s="14">
        <f t="shared" si="1"/>
        <v>4540867.315091269</v>
      </c>
      <c r="F55" s="14">
        <f t="shared" si="2"/>
        <v>22517812.240333423</v>
      </c>
    </row>
    <row r="56" spans="3:6" ht="13.5">
      <c r="C56" s="1">
        <v>24</v>
      </c>
      <c r="D56" s="14">
        <f t="shared" si="0"/>
        <v>2032794.1064604032</v>
      </c>
      <c r="E56" s="14">
        <f t="shared" si="1"/>
        <v>4849646.292517476</v>
      </c>
      <c r="F56" s="14">
        <f t="shared" si="2"/>
        <v>25782895.01518177</v>
      </c>
    </row>
    <row r="57" spans="3:6" ht="13.5">
      <c r="C57" s="1">
        <v>25</v>
      </c>
      <c r="D57" s="14">
        <f t="shared" si="0"/>
        <v>2093777.9296542152</v>
      </c>
      <c r="E57" s="14">
        <f t="shared" si="1"/>
        <v>5179422.240408665</v>
      </c>
      <c r="F57" s="14">
        <f t="shared" si="2"/>
        <v>29521414.792383127</v>
      </c>
    </row>
    <row r="58" spans="3:6" ht="13.5">
      <c r="C58" s="1">
        <v>26</v>
      </c>
      <c r="D58" s="14">
        <f t="shared" si="0"/>
        <v>2156591.2675438416</v>
      </c>
      <c r="E58" s="14">
        <f t="shared" si="1"/>
        <v>5531622.952756454</v>
      </c>
      <c r="F58" s="14">
        <f t="shared" si="2"/>
        <v>33802019.93727868</v>
      </c>
    </row>
    <row r="59" spans="3:6" ht="13.5">
      <c r="C59" s="1">
        <v>27</v>
      </c>
      <c r="D59" s="14">
        <f t="shared" si="0"/>
        <v>2221289.005570157</v>
      </c>
      <c r="E59" s="14">
        <f t="shared" si="1"/>
        <v>5907773.313543893</v>
      </c>
      <c r="F59" s="14">
        <f t="shared" si="2"/>
        <v>38703312.82818409</v>
      </c>
    </row>
    <row r="60" spans="3:6" ht="13.5">
      <c r="C60" s="1">
        <v>28</v>
      </c>
      <c r="D60" s="14">
        <f t="shared" si="0"/>
        <v>2287927.675737262</v>
      </c>
      <c r="E60" s="14">
        <f t="shared" si="1"/>
        <v>6309501.898864878</v>
      </c>
      <c r="F60" s="14">
        <f t="shared" si="2"/>
        <v>44315293.188270785</v>
      </c>
    </row>
    <row r="61" spans="3:6" ht="13.5">
      <c r="C61" s="1">
        <v>29</v>
      </c>
      <c r="D61" s="14">
        <f t="shared" si="0"/>
        <v>2356565.50600938</v>
      </c>
      <c r="E61" s="14">
        <f t="shared" si="1"/>
        <v>6738548.027987691</v>
      </c>
      <c r="F61" s="14">
        <f t="shared" si="2"/>
        <v>50741010.70057005</v>
      </c>
    </row>
    <row r="62" spans="3:6" ht="13.5">
      <c r="C62" s="1">
        <v>30</v>
      </c>
      <c r="D62" s="14">
        <f t="shared" si="0"/>
        <v>2427262.4711896614</v>
      </c>
      <c r="E62" s="14">
        <f t="shared" si="1"/>
        <v>7196769.293890854</v>
      </c>
      <c r="F62" s="14">
        <f t="shared" si="2"/>
        <v>58098457.2521527</v>
      </c>
    </row>
    <row r="63" spans="3:6" ht="13.5">
      <c r="C63" s="1">
        <v>31</v>
      </c>
      <c r="D63" s="14">
        <f t="shared" si="0"/>
        <v>2427262.4711896614</v>
      </c>
      <c r="E63" s="14">
        <f t="shared" si="1"/>
        <v>7196769.293890854</v>
      </c>
      <c r="F63" s="14">
        <f t="shared" si="2"/>
        <v>58098457.2521527</v>
      </c>
    </row>
    <row r="64" spans="3:6" ht="13.5">
      <c r="C64" s="1">
        <v>32</v>
      </c>
      <c r="D64" s="14">
        <f t="shared" si="0"/>
        <v>2427262.4711896614</v>
      </c>
      <c r="E64" s="14">
        <f t="shared" si="1"/>
        <v>7196769.293890854</v>
      </c>
      <c r="F64" s="14">
        <f t="shared" si="2"/>
        <v>58098457.2521527</v>
      </c>
    </row>
    <row r="65" spans="3:6" ht="13.5">
      <c r="C65" s="1">
        <v>33</v>
      </c>
      <c r="D65" s="14">
        <f t="shared" si="0"/>
        <v>2427262.4711896614</v>
      </c>
      <c r="E65" s="14">
        <f t="shared" si="1"/>
        <v>7196769.293890854</v>
      </c>
      <c r="F65" s="14">
        <f t="shared" si="2"/>
        <v>58098457.2521527</v>
      </c>
    </row>
    <row r="66" spans="3:6" ht="13.5">
      <c r="C66" s="1">
        <v>34</v>
      </c>
      <c r="D66" s="14">
        <f t="shared" si="0"/>
        <v>2427262.4711896614</v>
      </c>
      <c r="E66" s="14">
        <f t="shared" si="1"/>
        <v>7196769.293890854</v>
      </c>
      <c r="F66" s="14">
        <f t="shared" si="2"/>
        <v>58098457.2521527</v>
      </c>
    </row>
    <row r="67" spans="3:6" ht="13.5">
      <c r="C67" s="1">
        <v>35</v>
      </c>
      <c r="D67" s="14">
        <f t="shared" si="0"/>
        <v>2427262.4711896614</v>
      </c>
      <c r="E67" s="14">
        <f t="shared" si="1"/>
        <v>7196769.293890854</v>
      </c>
      <c r="F67" s="14">
        <f t="shared" si="2"/>
        <v>58098457.2521527</v>
      </c>
    </row>
    <row r="68" spans="3:6" ht="13.5">
      <c r="C68" s="1">
        <v>36</v>
      </c>
      <c r="D68" s="14">
        <f t="shared" si="0"/>
        <v>2427262.4711896614</v>
      </c>
      <c r="E68" s="14">
        <f t="shared" si="1"/>
        <v>7196769.293890854</v>
      </c>
      <c r="F68" s="14">
        <f t="shared" si="2"/>
        <v>58098457.2521527</v>
      </c>
    </row>
    <row r="69" spans="3:6" ht="13.5">
      <c r="C69" s="1">
        <v>37</v>
      </c>
      <c r="D69" s="14">
        <f t="shared" si="0"/>
        <v>2427262.4711896614</v>
      </c>
      <c r="E69" s="14">
        <f t="shared" si="1"/>
        <v>7196769.293890854</v>
      </c>
      <c r="F69" s="14">
        <f t="shared" si="2"/>
        <v>58098457.2521527</v>
      </c>
    </row>
    <row r="70" spans="3:6" ht="13.5">
      <c r="C70" s="1">
        <v>38</v>
      </c>
      <c r="D70" s="14">
        <f t="shared" si="0"/>
        <v>2427262.4711896614</v>
      </c>
      <c r="E70" s="14">
        <f t="shared" si="1"/>
        <v>7196769.293890854</v>
      </c>
      <c r="F70" s="14">
        <f t="shared" si="2"/>
        <v>58098457.2521527</v>
      </c>
    </row>
    <row r="71" spans="3:6" ht="13.5">
      <c r="C71" s="1">
        <v>39</v>
      </c>
      <c r="D71" s="14">
        <f t="shared" si="0"/>
        <v>2427262.4711896614</v>
      </c>
      <c r="E71" s="14">
        <f t="shared" si="1"/>
        <v>7196769.293890854</v>
      </c>
      <c r="F71" s="14">
        <f t="shared" si="2"/>
        <v>58098457.2521527</v>
      </c>
    </row>
    <row r="72" spans="3:6" ht="13.5">
      <c r="C72" s="1">
        <v>40</v>
      </c>
      <c r="D72" s="14">
        <f t="shared" si="0"/>
        <v>2427262.4711896614</v>
      </c>
      <c r="E72" s="14">
        <f t="shared" si="1"/>
        <v>7196769.293890854</v>
      </c>
      <c r="F72" s="14">
        <f t="shared" si="2"/>
        <v>58098457.2521527</v>
      </c>
    </row>
  </sheetData>
  <sheetProtection sheet="1" objects="1" scenarios="1"/>
  <mergeCells count="7">
    <mergeCell ref="B4:C4"/>
    <mergeCell ref="B5:C5"/>
    <mergeCell ref="B2:F2"/>
    <mergeCell ref="D31:F31"/>
    <mergeCell ref="C31:C32"/>
    <mergeCell ref="B7:C7"/>
    <mergeCell ref="B8:C8"/>
  </mergeCells>
  <printOptions/>
  <pageMargins left="0.7874015748031497" right="0.1968503937007874" top="0.984251968503937" bottom="0.3937007874015748" header="0.5905511811023623" footer="0.5118110236220472"/>
  <pageSetup fitToHeight="1" fitToWidth="1" horizontalDpi="300" verticalDpi="300" orientation="portrait" paperSize="9" r:id="rId2"/>
  <headerFooter alignWithMargins="0">
    <oddHeader>&amp;C&amp;"HG創英角ﾎﾟｯﾌﾟ体,ﾍﾋﾞｰ"&amp;20=====【見えマス計算】=====&amp;"ＭＳ Ｐゴシック,標準"&amp;11
&amp;"HG創英角ﾎﾟｯﾌﾟ体,ﾍﾋﾞｰ"&amp;16～複利の効果～&amp;R&amp;D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72"/>
  <sheetViews>
    <sheetView showGridLines="0" showRowColHeaders="0" workbookViewId="0" topLeftCell="A1">
      <selection activeCell="D4" sqref="D4"/>
    </sheetView>
  </sheetViews>
  <sheetFormatPr defaultColWidth="9.00390625" defaultRowHeight="13.5"/>
  <cols>
    <col min="1" max="1" width="2.625" style="0" customWidth="1"/>
    <col min="2" max="3" width="10.625" style="0" customWidth="1"/>
    <col min="4" max="6" width="20.625" style="0" customWidth="1"/>
  </cols>
  <sheetData>
    <row r="1" ht="12" customHeight="1"/>
    <row r="2" spans="2:6" ht="30" customHeight="1">
      <c r="B2" s="23" t="s">
        <v>14</v>
      </c>
      <c r="C2" s="24"/>
      <c r="D2" s="24"/>
      <c r="E2" s="19"/>
      <c r="F2" s="19"/>
    </row>
    <row r="3" ht="12" customHeight="1"/>
    <row r="4" spans="2:4" ht="18" customHeight="1">
      <c r="B4" s="20" t="s">
        <v>5</v>
      </c>
      <c r="C4" s="21"/>
      <c r="D4" s="7">
        <v>10000000</v>
      </c>
    </row>
    <row r="5" spans="2:4" ht="18" customHeight="1">
      <c r="B5" s="20" t="s">
        <v>2</v>
      </c>
      <c r="C5" s="22"/>
      <c r="D5" s="13">
        <v>30</v>
      </c>
    </row>
    <row r="6" ht="6" customHeight="1"/>
    <row r="7" spans="2:6" ht="18" customHeight="1">
      <c r="B7" s="20" t="s">
        <v>4</v>
      </c>
      <c r="C7" s="22"/>
      <c r="D7" s="8">
        <v>5.1</v>
      </c>
      <c r="E7" s="8">
        <v>6.8</v>
      </c>
      <c r="F7" s="9">
        <v>14.5</v>
      </c>
    </row>
    <row r="8" spans="2:6" ht="18" customHeight="1">
      <c r="B8" s="31" t="s">
        <v>3</v>
      </c>
      <c r="C8" s="32"/>
      <c r="D8" s="10">
        <f>1/FV(D7/100,$D$5,,-1)*$D$4</f>
        <v>2248632.685473641</v>
      </c>
      <c r="E8" s="10">
        <f>1/FV(E7/100,$D$5,,-1)*$D$4</f>
        <v>1389512.3758501932</v>
      </c>
      <c r="F8" s="11">
        <f>1/FV(F7/100,$D$5,,-1)*$D$4</f>
        <v>172121.60998697547</v>
      </c>
    </row>
    <row r="9" ht="12" customHeight="1"/>
    <row r="30" ht="110.25" customHeight="1"/>
    <row r="31" spans="3:6" ht="13.5">
      <c r="C31" s="29" t="s">
        <v>0</v>
      </c>
      <c r="D31" s="26" t="s">
        <v>1</v>
      </c>
      <c r="E31" s="27"/>
      <c r="F31" s="28"/>
    </row>
    <row r="32" spans="3:6" ht="13.5">
      <c r="C32" s="30"/>
      <c r="D32" s="12">
        <f>D7</f>
        <v>5.1</v>
      </c>
      <c r="E32" s="12">
        <f>E7</f>
        <v>6.8</v>
      </c>
      <c r="F32" s="12">
        <f>F7</f>
        <v>14.5</v>
      </c>
    </row>
    <row r="33" spans="3:6" ht="13.5">
      <c r="C33" s="1">
        <v>1</v>
      </c>
      <c r="D33" s="14">
        <f>D8*(1+D$7/100)</f>
        <v>2363312.9524327964</v>
      </c>
      <c r="E33" s="14">
        <f>E8*(1+E$7/100)</f>
        <v>1483999.2174080063</v>
      </c>
      <c r="F33" s="14">
        <f>F8*(1+F$7/100)</f>
        <v>197079.24343508692</v>
      </c>
    </row>
    <row r="34" spans="3:6" ht="13.5">
      <c r="C34" s="1">
        <v>2</v>
      </c>
      <c r="D34" s="14">
        <f>IF($C34&gt;$D$5,D33,D33*(1+D$7/100))</f>
        <v>2483841.9130068687</v>
      </c>
      <c r="E34" s="14">
        <f>IF($C34&gt;$D$5,E33,E33*(1+E$7/100))</f>
        <v>1584911.1641917508</v>
      </c>
      <c r="F34" s="14">
        <f>IF($C34&gt;$D$5,F33,F33*(1+F$7/100))</f>
        <v>225655.7337331745</v>
      </c>
    </row>
    <row r="35" spans="3:6" ht="13.5">
      <c r="C35" s="1">
        <v>3</v>
      </c>
      <c r="D35" s="14">
        <f aca="true" t="shared" si="0" ref="D35:D72">IF($C35&gt;$D$5,D34,D34*(1+D$7/100))</f>
        <v>2610517.8505702186</v>
      </c>
      <c r="E35" s="14">
        <f aca="true" t="shared" si="1" ref="E35:E72">IF($C35&gt;$D$5,E34,E34*(1+E$7/100))</f>
        <v>1692685.12335679</v>
      </c>
      <c r="F35" s="14">
        <f aca="true" t="shared" si="2" ref="F35:F72">IF($C35&gt;$D$5,F34,F34*(1+F$7/100))</f>
        <v>258375.81512448483</v>
      </c>
    </row>
    <row r="36" spans="3:6" ht="13.5">
      <c r="C36" s="1">
        <v>4</v>
      </c>
      <c r="D36" s="14">
        <f t="shared" si="0"/>
        <v>2743654.2609492997</v>
      </c>
      <c r="E36" s="14">
        <f t="shared" si="1"/>
        <v>1807787.711745052</v>
      </c>
      <c r="F36" s="14">
        <f t="shared" si="2"/>
        <v>295840.30831753515</v>
      </c>
    </row>
    <row r="37" spans="3:6" ht="13.5">
      <c r="C37" s="1">
        <v>5</v>
      </c>
      <c r="D37" s="14">
        <f t="shared" si="0"/>
        <v>2883580.6282577137</v>
      </c>
      <c r="E37" s="14">
        <f t="shared" si="1"/>
        <v>1930717.2761437155</v>
      </c>
      <c r="F37" s="14">
        <f t="shared" si="2"/>
        <v>338737.15302357776</v>
      </c>
    </row>
    <row r="38" spans="3:6" ht="13.5">
      <c r="C38" s="1">
        <v>6</v>
      </c>
      <c r="D38" s="14">
        <f t="shared" si="0"/>
        <v>3030643.240298857</v>
      </c>
      <c r="E38" s="14">
        <f t="shared" si="1"/>
        <v>2062006.0509214883</v>
      </c>
      <c r="F38" s="14">
        <f t="shared" si="2"/>
        <v>387854.04021199653</v>
      </c>
    </row>
    <row r="39" spans="3:6" ht="13.5">
      <c r="C39" s="1">
        <v>7</v>
      </c>
      <c r="D39" s="14">
        <f t="shared" si="0"/>
        <v>3185206.0455540987</v>
      </c>
      <c r="E39" s="14">
        <f t="shared" si="1"/>
        <v>2202222.4623841494</v>
      </c>
      <c r="F39" s="14">
        <f t="shared" si="2"/>
        <v>444092.87604273605</v>
      </c>
    </row>
    <row r="40" spans="3:6" ht="13.5">
      <c r="C40" s="1">
        <v>8</v>
      </c>
      <c r="D40" s="14">
        <f t="shared" si="0"/>
        <v>3347651.5538773574</v>
      </c>
      <c r="E40" s="14">
        <f t="shared" si="1"/>
        <v>2351973.589826272</v>
      </c>
      <c r="F40" s="14">
        <f t="shared" si="2"/>
        <v>508486.34306893277</v>
      </c>
    </row>
    <row r="41" spans="3:6" ht="13.5">
      <c r="C41" s="1">
        <v>9</v>
      </c>
      <c r="D41" s="14">
        <f t="shared" si="0"/>
        <v>3518381.7831251025</v>
      </c>
      <c r="E41" s="14">
        <f t="shared" si="1"/>
        <v>2511907.7939344584</v>
      </c>
      <c r="F41" s="14">
        <f t="shared" si="2"/>
        <v>582216.862813928</v>
      </c>
    </row>
    <row r="42" spans="3:6" ht="13.5">
      <c r="C42" s="1">
        <v>10</v>
      </c>
      <c r="D42" s="14">
        <f t="shared" si="0"/>
        <v>3697819.2540644826</v>
      </c>
      <c r="E42" s="14">
        <f t="shared" si="1"/>
        <v>2682717.523922002</v>
      </c>
      <c r="F42" s="14">
        <f t="shared" si="2"/>
        <v>666638.3079219477</v>
      </c>
    </row>
    <row r="43" spans="3:6" ht="13.5">
      <c r="C43" s="1">
        <v>11</v>
      </c>
      <c r="D43" s="14">
        <f t="shared" si="0"/>
        <v>3886408.036021771</v>
      </c>
      <c r="E43" s="14">
        <f t="shared" si="1"/>
        <v>2865142.3155486984</v>
      </c>
      <c r="F43" s="14">
        <f t="shared" si="2"/>
        <v>763300.8625706302</v>
      </c>
    </row>
    <row r="44" spans="3:6" ht="13.5">
      <c r="C44" s="1">
        <v>12</v>
      </c>
      <c r="D44" s="14">
        <f t="shared" si="0"/>
        <v>4084614.845858881</v>
      </c>
      <c r="E44" s="14">
        <f t="shared" si="1"/>
        <v>3059971.99300601</v>
      </c>
      <c r="F44" s="14">
        <f t="shared" si="2"/>
        <v>873979.4876433716</v>
      </c>
    </row>
    <row r="45" spans="3:6" ht="13.5">
      <c r="C45" s="1">
        <v>13</v>
      </c>
      <c r="D45" s="14">
        <f t="shared" si="0"/>
        <v>4292930.202997684</v>
      </c>
      <c r="E45" s="14">
        <f t="shared" si="1"/>
        <v>3268050.088530419</v>
      </c>
      <c r="F45" s="14">
        <f t="shared" si="2"/>
        <v>1000706.5133516605</v>
      </c>
    </row>
    <row r="46" spans="3:6" ht="13.5">
      <c r="C46" s="1">
        <v>14</v>
      </c>
      <c r="D46" s="14">
        <f t="shared" si="0"/>
        <v>4511869.643350565</v>
      </c>
      <c r="E46" s="14">
        <f t="shared" si="1"/>
        <v>3490277.4945504875</v>
      </c>
      <c r="F46" s="14">
        <f t="shared" si="2"/>
        <v>1145808.9577876513</v>
      </c>
    </row>
    <row r="47" spans="3:6" ht="13.5">
      <c r="C47" s="1">
        <v>15</v>
      </c>
      <c r="D47" s="14">
        <f t="shared" si="0"/>
        <v>4741974.995161443</v>
      </c>
      <c r="E47" s="14">
        <f t="shared" si="1"/>
        <v>3727616.364179921</v>
      </c>
      <c r="F47" s="14">
        <f t="shared" si="2"/>
        <v>1311951.2566668608</v>
      </c>
    </row>
    <row r="48" spans="3:6" ht="13.5">
      <c r="C48" s="1">
        <v>16</v>
      </c>
      <c r="D48" s="14">
        <f t="shared" si="0"/>
        <v>4983815.719914677</v>
      </c>
      <c r="E48" s="14">
        <f t="shared" si="1"/>
        <v>3981094.276944156</v>
      </c>
      <c r="F48" s="14">
        <f t="shared" si="2"/>
        <v>1502184.1888835556</v>
      </c>
    </row>
    <row r="49" spans="3:6" ht="13.5">
      <c r="C49" s="1">
        <v>17</v>
      </c>
      <c r="D49" s="14">
        <f t="shared" si="0"/>
        <v>5237990.321630325</v>
      </c>
      <c r="E49" s="14">
        <f t="shared" si="1"/>
        <v>4251808.687776359</v>
      </c>
      <c r="F49" s="14">
        <f t="shared" si="2"/>
        <v>1720000.8962716712</v>
      </c>
    </row>
    <row r="50" spans="3:6" ht="13.5">
      <c r="C50" s="1">
        <v>18</v>
      </c>
      <c r="D50" s="14">
        <f t="shared" si="0"/>
        <v>5505127.8280334715</v>
      </c>
      <c r="E50" s="14">
        <f t="shared" si="1"/>
        <v>4540931.678545152</v>
      </c>
      <c r="F50" s="14">
        <f t="shared" si="2"/>
        <v>1969401.0262310635</v>
      </c>
    </row>
    <row r="51" spans="3:6" ht="13.5">
      <c r="C51" s="1">
        <v>19</v>
      </c>
      <c r="D51" s="14">
        <f t="shared" si="0"/>
        <v>5785889.347263178</v>
      </c>
      <c r="E51" s="14">
        <f t="shared" si="1"/>
        <v>4849715.032686222</v>
      </c>
      <c r="F51" s="14">
        <f t="shared" si="2"/>
        <v>2254964.1750345677</v>
      </c>
    </row>
    <row r="52" spans="3:6" ht="13.5">
      <c r="C52" s="1">
        <v>20</v>
      </c>
      <c r="D52" s="14">
        <f t="shared" si="0"/>
        <v>6080969.7039736</v>
      </c>
      <c r="E52" s="14">
        <f t="shared" si="1"/>
        <v>5179495.654908886</v>
      </c>
      <c r="F52" s="14">
        <f t="shared" si="2"/>
        <v>2581933.98041458</v>
      </c>
    </row>
    <row r="53" spans="3:6" ht="13.5">
      <c r="C53" s="1">
        <v>21</v>
      </c>
      <c r="D53" s="14">
        <f t="shared" si="0"/>
        <v>6391099.158876253</v>
      </c>
      <c r="E53" s="14">
        <f t="shared" si="1"/>
        <v>5531701.35944269</v>
      </c>
      <c r="F53" s="14">
        <f t="shared" si="2"/>
        <v>2956314.407574694</v>
      </c>
    </row>
    <row r="54" spans="3:6" ht="13.5">
      <c r="C54" s="1">
        <v>22</v>
      </c>
      <c r="D54" s="14">
        <f t="shared" si="0"/>
        <v>6717045.215978942</v>
      </c>
      <c r="E54" s="14">
        <f t="shared" si="1"/>
        <v>5907857.051884794</v>
      </c>
      <c r="F54" s="14">
        <f t="shared" si="2"/>
        <v>3384979.9966730247</v>
      </c>
    </row>
    <row r="55" spans="3:6" ht="13.5">
      <c r="C55" s="1">
        <v>23</v>
      </c>
      <c r="D55" s="14">
        <f t="shared" si="0"/>
        <v>7059614.521993867</v>
      </c>
      <c r="E55" s="14">
        <f t="shared" si="1"/>
        <v>6309591.33141296</v>
      </c>
      <c r="F55" s="14">
        <f t="shared" si="2"/>
        <v>3875802.096190613</v>
      </c>
    </row>
    <row r="56" spans="3:6" ht="13.5">
      <c r="C56" s="1">
        <v>24</v>
      </c>
      <c r="D56" s="14">
        <f t="shared" si="0"/>
        <v>7419654.862615554</v>
      </c>
      <c r="E56" s="14">
        <f t="shared" si="1"/>
        <v>6738643.541949041</v>
      </c>
      <c r="F56" s="14">
        <f t="shared" si="2"/>
        <v>4437793.400138252</v>
      </c>
    </row>
    <row r="57" spans="3:6" ht="13.5">
      <c r="C57" s="1">
        <v>25</v>
      </c>
      <c r="D57" s="14">
        <f t="shared" si="0"/>
        <v>7798057.260608946</v>
      </c>
      <c r="E57" s="14">
        <f t="shared" si="1"/>
        <v>7196871.302801576</v>
      </c>
      <c r="F57" s="14">
        <f t="shared" si="2"/>
        <v>5081273.443158299</v>
      </c>
    </row>
    <row r="58" spans="3:6" ht="13.5">
      <c r="C58" s="1">
        <v>26</v>
      </c>
      <c r="D58" s="14">
        <f t="shared" si="0"/>
        <v>8195758.180900002</v>
      </c>
      <c r="E58" s="14">
        <f t="shared" si="1"/>
        <v>7686258.551392084</v>
      </c>
      <c r="F58" s="14">
        <f t="shared" si="2"/>
        <v>5818058.092416252</v>
      </c>
    </row>
    <row r="59" spans="3:6" ht="13.5">
      <c r="C59" s="1">
        <v>27</v>
      </c>
      <c r="D59" s="14">
        <f t="shared" si="0"/>
        <v>8613741.848125901</v>
      </c>
      <c r="E59" s="14">
        <f t="shared" si="1"/>
        <v>8208924.132886746</v>
      </c>
      <c r="F59" s="14">
        <f t="shared" si="2"/>
        <v>6661676.515816608</v>
      </c>
    </row>
    <row r="60" spans="3:6" ht="13.5">
      <c r="C60" s="1">
        <v>28</v>
      </c>
      <c r="D60" s="14">
        <f t="shared" si="0"/>
        <v>9053042.682380322</v>
      </c>
      <c r="E60" s="14">
        <f t="shared" si="1"/>
        <v>8767130.973923044</v>
      </c>
      <c r="F60" s="14">
        <f t="shared" si="2"/>
        <v>7627619.610610017</v>
      </c>
    </row>
    <row r="61" spans="3:6" ht="13.5">
      <c r="C61" s="1">
        <v>29</v>
      </c>
      <c r="D61" s="14">
        <f t="shared" si="0"/>
        <v>9514747.859181719</v>
      </c>
      <c r="E61" s="14">
        <f t="shared" si="1"/>
        <v>9363295.880149812</v>
      </c>
      <c r="F61" s="14">
        <f t="shared" si="2"/>
        <v>8733624.45414847</v>
      </c>
    </row>
    <row r="62" spans="3:6" ht="13.5">
      <c r="C62" s="1">
        <v>30</v>
      </c>
      <c r="D62" s="14">
        <f t="shared" si="0"/>
        <v>9999999.999999985</v>
      </c>
      <c r="E62" s="14">
        <f t="shared" si="1"/>
        <v>10000000</v>
      </c>
      <c r="F62" s="14">
        <f t="shared" si="2"/>
        <v>9999999.999999998</v>
      </c>
    </row>
    <row r="63" spans="3:6" ht="13.5">
      <c r="C63" s="1">
        <v>31</v>
      </c>
      <c r="D63" s="14">
        <f t="shared" si="0"/>
        <v>9999999.999999985</v>
      </c>
      <c r="E63" s="14">
        <f t="shared" si="1"/>
        <v>10000000</v>
      </c>
      <c r="F63" s="14">
        <f t="shared" si="2"/>
        <v>9999999.999999998</v>
      </c>
    </row>
    <row r="64" spans="3:6" ht="13.5">
      <c r="C64" s="1">
        <v>32</v>
      </c>
      <c r="D64" s="14">
        <f t="shared" si="0"/>
        <v>9999999.999999985</v>
      </c>
      <c r="E64" s="14">
        <f t="shared" si="1"/>
        <v>10000000</v>
      </c>
      <c r="F64" s="14">
        <f t="shared" si="2"/>
        <v>9999999.999999998</v>
      </c>
    </row>
    <row r="65" spans="3:6" ht="13.5">
      <c r="C65" s="1">
        <v>33</v>
      </c>
      <c r="D65" s="14">
        <f t="shared" si="0"/>
        <v>9999999.999999985</v>
      </c>
      <c r="E65" s="14">
        <f t="shared" si="1"/>
        <v>10000000</v>
      </c>
      <c r="F65" s="14">
        <f t="shared" si="2"/>
        <v>9999999.999999998</v>
      </c>
    </row>
    <row r="66" spans="3:6" ht="13.5">
      <c r="C66" s="1">
        <v>34</v>
      </c>
      <c r="D66" s="14">
        <f t="shared" si="0"/>
        <v>9999999.999999985</v>
      </c>
      <c r="E66" s="14">
        <f t="shared" si="1"/>
        <v>10000000</v>
      </c>
      <c r="F66" s="14">
        <f t="shared" si="2"/>
        <v>9999999.999999998</v>
      </c>
    </row>
    <row r="67" spans="3:6" ht="13.5">
      <c r="C67" s="1">
        <v>35</v>
      </c>
      <c r="D67" s="14">
        <f t="shared" si="0"/>
        <v>9999999.999999985</v>
      </c>
      <c r="E67" s="14">
        <f t="shared" si="1"/>
        <v>10000000</v>
      </c>
      <c r="F67" s="14">
        <f t="shared" si="2"/>
        <v>9999999.999999998</v>
      </c>
    </row>
    <row r="68" spans="3:6" ht="13.5">
      <c r="C68" s="1">
        <v>36</v>
      </c>
      <c r="D68" s="14">
        <f t="shared" si="0"/>
        <v>9999999.999999985</v>
      </c>
      <c r="E68" s="14">
        <f t="shared" si="1"/>
        <v>10000000</v>
      </c>
      <c r="F68" s="14">
        <f t="shared" si="2"/>
        <v>9999999.999999998</v>
      </c>
    </row>
    <row r="69" spans="3:6" ht="13.5">
      <c r="C69" s="1">
        <v>37</v>
      </c>
      <c r="D69" s="14">
        <f t="shared" si="0"/>
        <v>9999999.999999985</v>
      </c>
      <c r="E69" s="14">
        <f t="shared" si="1"/>
        <v>10000000</v>
      </c>
      <c r="F69" s="14">
        <f t="shared" si="2"/>
        <v>9999999.999999998</v>
      </c>
    </row>
    <row r="70" spans="3:6" ht="13.5">
      <c r="C70" s="1">
        <v>38</v>
      </c>
      <c r="D70" s="14">
        <f t="shared" si="0"/>
        <v>9999999.999999985</v>
      </c>
      <c r="E70" s="14">
        <f t="shared" si="1"/>
        <v>10000000</v>
      </c>
      <c r="F70" s="14">
        <f t="shared" si="2"/>
        <v>9999999.999999998</v>
      </c>
    </row>
    <row r="71" spans="3:6" ht="13.5">
      <c r="C71" s="1">
        <v>39</v>
      </c>
      <c r="D71" s="14">
        <f t="shared" si="0"/>
        <v>9999999.999999985</v>
      </c>
      <c r="E71" s="14">
        <f t="shared" si="1"/>
        <v>10000000</v>
      </c>
      <c r="F71" s="14">
        <f t="shared" si="2"/>
        <v>9999999.999999998</v>
      </c>
    </row>
    <row r="72" spans="3:6" ht="13.5">
      <c r="C72" s="1">
        <v>40</v>
      </c>
      <c r="D72" s="14">
        <f t="shared" si="0"/>
        <v>9999999.999999985</v>
      </c>
      <c r="E72" s="14">
        <f t="shared" si="1"/>
        <v>10000000</v>
      </c>
      <c r="F72" s="14">
        <f t="shared" si="2"/>
        <v>9999999.999999998</v>
      </c>
    </row>
  </sheetData>
  <sheetProtection sheet="1" objects="1" scenarios="1"/>
  <mergeCells count="7">
    <mergeCell ref="B4:C4"/>
    <mergeCell ref="B5:C5"/>
    <mergeCell ref="B2:F2"/>
    <mergeCell ref="D31:F31"/>
    <mergeCell ref="C31:C32"/>
    <mergeCell ref="B7:C7"/>
    <mergeCell ref="B8:C8"/>
  </mergeCells>
  <printOptions/>
  <pageMargins left="0.7874015748031497" right="0.1968503937007874" top="0.984251968503937" bottom="0.3937007874015748" header="0.5905511811023623" footer="0.5118110236220472"/>
  <pageSetup fitToHeight="1" fitToWidth="1" horizontalDpi="300" verticalDpi="300" orientation="portrait" paperSize="9" r:id="rId2"/>
  <headerFooter alignWithMargins="0">
    <oddHeader>&amp;C&amp;"HG創英角ﾎﾟｯﾌﾟ体,ﾍﾋﾞｰ"&amp;20=====【見えマス計算】=====&amp;"ＭＳ Ｐゴシック,標準"&amp;11
&amp;"HG創英角ﾎﾟｯﾌﾟ体,ﾍﾋﾞｰ"&amp;16～複利の効果～&amp;R&amp;D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72"/>
  <sheetViews>
    <sheetView showGridLines="0" showRowColHeaders="0" workbookViewId="0" topLeftCell="A1">
      <selection activeCell="D4" sqref="D4"/>
    </sheetView>
  </sheetViews>
  <sheetFormatPr defaultColWidth="9.00390625" defaultRowHeight="13.5"/>
  <cols>
    <col min="1" max="1" width="2.625" style="0" customWidth="1"/>
    <col min="2" max="3" width="10.625" style="0" customWidth="1"/>
    <col min="4" max="6" width="20.625" style="0" customWidth="1"/>
  </cols>
  <sheetData>
    <row r="1" ht="12" customHeight="1"/>
    <row r="2" spans="2:6" ht="30" customHeight="1">
      <c r="B2" s="23" t="s">
        <v>17</v>
      </c>
      <c r="C2" s="24"/>
      <c r="D2" s="24"/>
      <c r="E2" s="19"/>
      <c r="F2" s="19"/>
    </row>
    <row r="3" ht="11.25" customHeight="1"/>
    <row r="4" spans="2:6" ht="18" customHeight="1">
      <c r="B4" s="20" t="s">
        <v>11</v>
      </c>
      <c r="C4" s="21"/>
      <c r="D4" s="7">
        <v>120000</v>
      </c>
      <c r="E4" s="4"/>
      <c r="F4" s="4"/>
    </row>
    <row r="5" spans="2:6" ht="18" customHeight="1">
      <c r="B5" s="20" t="s">
        <v>12</v>
      </c>
      <c r="C5" s="22"/>
      <c r="D5" s="13">
        <v>30</v>
      </c>
      <c r="E5" s="4"/>
      <c r="F5" s="4"/>
    </row>
    <row r="6" spans="2:6" ht="6" customHeight="1">
      <c r="B6" s="5"/>
      <c r="C6" s="5"/>
      <c r="D6" s="4"/>
      <c r="E6" s="4"/>
      <c r="F6" s="4"/>
    </row>
    <row r="7" spans="2:6" ht="17.25" customHeight="1">
      <c r="B7" s="20" t="s">
        <v>4</v>
      </c>
      <c r="C7" s="22"/>
      <c r="D7" s="8">
        <v>5.1</v>
      </c>
      <c r="E7" s="8">
        <v>6.8</v>
      </c>
      <c r="F7" s="9">
        <v>14.5</v>
      </c>
    </row>
    <row r="8" spans="2:6" ht="18" customHeight="1">
      <c r="B8" s="31" t="s">
        <v>5</v>
      </c>
      <c r="C8" s="32"/>
      <c r="D8" s="10">
        <f>FV(D7/100,$D$5,-1,0,0)*$D$4</f>
        <v>8110934.0116416775</v>
      </c>
      <c r="E8" s="10">
        <f>FV(E7/100,$D$5,-1,0,0)*$D$4</f>
        <v>10935475.224513276</v>
      </c>
      <c r="F8" s="11">
        <f>FV(F7/100,$D$5,-1,0,0)*$D$4</f>
        <v>47253895.656954005</v>
      </c>
    </row>
    <row r="9" ht="12" customHeight="1"/>
    <row r="30" ht="129.75" customHeight="1"/>
    <row r="31" spans="3:6" ht="13.5">
      <c r="C31" s="29" t="s">
        <v>0</v>
      </c>
      <c r="D31" s="26" t="s">
        <v>1</v>
      </c>
      <c r="E31" s="27"/>
      <c r="F31" s="28"/>
    </row>
    <row r="32" spans="3:6" ht="13.5">
      <c r="C32" s="30"/>
      <c r="D32" s="12">
        <f>D7</f>
        <v>5.1</v>
      </c>
      <c r="E32" s="12">
        <f>E7</f>
        <v>6.8</v>
      </c>
      <c r="F32" s="12">
        <f>F7</f>
        <v>14.5</v>
      </c>
    </row>
    <row r="33" spans="3:6" ht="13.5">
      <c r="C33" s="1">
        <v>1</v>
      </c>
      <c r="D33" s="14">
        <f>$D$4</f>
        <v>120000</v>
      </c>
      <c r="E33" s="14">
        <f>$D$4</f>
        <v>120000</v>
      </c>
      <c r="F33" s="14">
        <f>$D$4</f>
        <v>120000</v>
      </c>
    </row>
    <row r="34" spans="3:6" ht="13.5">
      <c r="C34" s="1">
        <v>2</v>
      </c>
      <c r="D34" s="14">
        <f>IF($C34&gt;$D$5,D33,D33*(1+D$7/100)+$D$4)</f>
        <v>246120</v>
      </c>
      <c r="E34" s="14">
        <f aca="true" t="shared" si="0" ref="E34:F49">IF($C34&gt;$D$5,E33,E33*(1+E$7/100)+$D$4)</f>
        <v>248160</v>
      </c>
      <c r="F34" s="14">
        <f t="shared" si="0"/>
        <v>257400</v>
      </c>
    </row>
    <row r="35" spans="3:6" ht="13.5">
      <c r="C35" s="1">
        <v>3</v>
      </c>
      <c r="D35" s="14">
        <f aca="true" t="shared" si="1" ref="D35:D72">IF($C35&gt;$D$5,D34,D34*(1+D$7/100)+$D$4)</f>
        <v>378672.12</v>
      </c>
      <c r="E35" s="14">
        <f t="shared" si="0"/>
        <v>385034.88</v>
      </c>
      <c r="F35" s="14">
        <f t="shared" si="0"/>
        <v>414723</v>
      </c>
    </row>
    <row r="36" spans="3:6" ht="13.5">
      <c r="C36" s="1">
        <v>4</v>
      </c>
      <c r="D36" s="14">
        <f t="shared" si="1"/>
        <v>517984.39811999997</v>
      </c>
      <c r="E36" s="14">
        <f t="shared" si="0"/>
        <v>531217.25184</v>
      </c>
      <c r="F36" s="14">
        <f t="shared" si="0"/>
        <v>594857.835</v>
      </c>
    </row>
    <row r="37" spans="3:6" ht="13.5">
      <c r="C37" s="1">
        <v>5</v>
      </c>
      <c r="D37" s="14">
        <f t="shared" si="1"/>
        <v>664401.60242412</v>
      </c>
      <c r="E37" s="14">
        <f t="shared" si="0"/>
        <v>687340.0249651201</v>
      </c>
      <c r="F37" s="14">
        <f t="shared" si="0"/>
        <v>801112.221075</v>
      </c>
    </row>
    <row r="38" spans="3:6" ht="13.5">
      <c r="C38" s="1">
        <v>6</v>
      </c>
      <c r="D38" s="14">
        <f t="shared" si="1"/>
        <v>818286.08414775</v>
      </c>
      <c r="E38" s="14">
        <f t="shared" si="0"/>
        <v>854079.1466627483</v>
      </c>
      <c r="F38" s="14">
        <f t="shared" si="0"/>
        <v>1037273.493130875</v>
      </c>
    </row>
    <row r="39" spans="3:6" ht="13.5">
      <c r="C39" s="1">
        <v>7</v>
      </c>
      <c r="D39" s="14">
        <f t="shared" si="1"/>
        <v>980018.6744392853</v>
      </c>
      <c r="E39" s="14">
        <f t="shared" si="0"/>
        <v>1032156.5286358153</v>
      </c>
      <c r="F39" s="14">
        <f t="shared" si="0"/>
        <v>1307678.1496348518</v>
      </c>
    </row>
    <row r="40" spans="3:6" ht="13.5">
      <c r="C40" s="1">
        <v>8</v>
      </c>
      <c r="D40" s="14">
        <f t="shared" si="1"/>
        <v>1149999.626835689</v>
      </c>
      <c r="E40" s="14">
        <f t="shared" si="0"/>
        <v>1222343.1725830508</v>
      </c>
      <c r="F40" s="14">
        <f t="shared" si="0"/>
        <v>1617291.4813319054</v>
      </c>
    </row>
    <row r="41" spans="3:6" ht="13.5">
      <c r="C41" s="1">
        <v>9</v>
      </c>
      <c r="D41" s="14">
        <f t="shared" si="1"/>
        <v>1328649.607804309</v>
      </c>
      <c r="E41" s="14">
        <f t="shared" si="0"/>
        <v>1425462.5083186983</v>
      </c>
      <c r="F41" s="14">
        <f t="shared" si="0"/>
        <v>1971798.7461250317</v>
      </c>
    </row>
    <row r="42" spans="3:6" ht="13.5">
      <c r="C42" s="1">
        <v>10</v>
      </c>
      <c r="D42" s="14">
        <f t="shared" si="1"/>
        <v>1516410.7378023288</v>
      </c>
      <c r="E42" s="14">
        <f t="shared" si="0"/>
        <v>1642393.9588843698</v>
      </c>
      <c r="F42" s="14">
        <f t="shared" si="0"/>
        <v>2377709.564313161</v>
      </c>
    </row>
    <row r="43" spans="3:6" ht="13.5">
      <c r="C43" s="1">
        <v>11</v>
      </c>
      <c r="D43" s="14">
        <f t="shared" si="1"/>
        <v>1713747.6854302473</v>
      </c>
      <c r="E43" s="14">
        <f t="shared" si="0"/>
        <v>1874076.748088507</v>
      </c>
      <c r="F43" s="14">
        <f t="shared" si="0"/>
        <v>2842477.4511385695</v>
      </c>
    </row>
    <row r="44" spans="3:6" ht="13.5">
      <c r="C44" s="1">
        <v>12</v>
      </c>
      <c r="D44" s="14">
        <f t="shared" si="1"/>
        <v>1921148.81738719</v>
      </c>
      <c r="E44" s="14">
        <f t="shared" si="0"/>
        <v>2121513.9669585256</v>
      </c>
      <c r="F44" s="14">
        <f t="shared" si="0"/>
        <v>3374636.6815536623</v>
      </c>
    </row>
    <row r="45" spans="3:6" ht="13.5">
      <c r="C45" s="1">
        <v>13</v>
      </c>
      <c r="D45" s="14">
        <f t="shared" si="1"/>
        <v>2139127.4070739364</v>
      </c>
      <c r="E45" s="14">
        <f t="shared" si="0"/>
        <v>2385776.9167117053</v>
      </c>
      <c r="F45" s="14">
        <f t="shared" si="0"/>
        <v>3983959.0003789435</v>
      </c>
    </row>
    <row r="46" spans="3:6" ht="13.5">
      <c r="C46" s="1">
        <v>14</v>
      </c>
      <c r="D46" s="14">
        <f t="shared" si="1"/>
        <v>2368222.9048347073</v>
      </c>
      <c r="E46" s="14">
        <f t="shared" si="0"/>
        <v>2668009.7470481014</v>
      </c>
      <c r="F46" s="14">
        <f t="shared" si="0"/>
        <v>4681633.055433891</v>
      </c>
    </row>
    <row r="47" spans="3:6" ht="13.5">
      <c r="C47" s="1">
        <v>15</v>
      </c>
      <c r="D47" s="14">
        <f t="shared" si="1"/>
        <v>2609002.272981277</v>
      </c>
      <c r="E47" s="14">
        <f t="shared" si="0"/>
        <v>2969434.409847372</v>
      </c>
      <c r="F47" s="14">
        <f t="shared" si="0"/>
        <v>5480469.848471805</v>
      </c>
    </row>
    <row r="48" spans="3:6" ht="13.5">
      <c r="C48" s="1">
        <v>16</v>
      </c>
      <c r="D48" s="14">
        <f t="shared" si="1"/>
        <v>2862061.388903322</v>
      </c>
      <c r="E48" s="14">
        <f t="shared" si="0"/>
        <v>3291355.9497169936</v>
      </c>
      <c r="F48" s="14">
        <f t="shared" si="0"/>
        <v>6395137.976500218</v>
      </c>
    </row>
    <row r="49" spans="3:6" ht="13.5">
      <c r="C49" s="1">
        <v>17</v>
      </c>
      <c r="D49" s="14">
        <f t="shared" si="1"/>
        <v>3128026.5197373913</v>
      </c>
      <c r="E49" s="14">
        <f t="shared" si="0"/>
        <v>3635168.1542977495</v>
      </c>
      <c r="F49" s="14">
        <f t="shared" si="0"/>
        <v>7442432.9830927495</v>
      </c>
    </row>
    <row r="50" spans="3:6" ht="13.5">
      <c r="C50" s="1">
        <v>18</v>
      </c>
      <c r="D50" s="14">
        <f t="shared" si="1"/>
        <v>3407555.872243998</v>
      </c>
      <c r="E50" s="14">
        <f aca="true" t="shared" si="2" ref="E50:E72">IF($C50&gt;$D$5,E49,E49*(1+E$7/100)+$D$4)</f>
        <v>4002359.5887899967</v>
      </c>
      <c r="F50" s="14">
        <f aca="true" t="shared" si="3" ref="F50:F72">IF($C50&gt;$D$5,F49,F49*(1+F$7/100)+$D$4)</f>
        <v>8641585.765641198</v>
      </c>
    </row>
    <row r="51" spans="3:6" ht="13.5">
      <c r="C51" s="1">
        <v>19</v>
      </c>
      <c r="D51" s="14">
        <f t="shared" si="1"/>
        <v>3701341.221728442</v>
      </c>
      <c r="E51" s="14">
        <f t="shared" si="2"/>
        <v>4394520.040827717</v>
      </c>
      <c r="F51" s="14">
        <f t="shared" si="3"/>
        <v>10014615.70165917</v>
      </c>
    </row>
    <row r="52" spans="3:6" ht="13.5">
      <c r="C52" s="1">
        <v>20</v>
      </c>
      <c r="D52" s="14">
        <f t="shared" si="1"/>
        <v>4010109.624036592</v>
      </c>
      <c r="E52" s="14">
        <f t="shared" si="2"/>
        <v>4813347.403604002</v>
      </c>
      <c r="F52" s="14">
        <f t="shared" si="3"/>
        <v>11586734.978399752</v>
      </c>
    </row>
    <row r="53" spans="3:6" ht="13.5">
      <c r="C53" s="1">
        <v>21</v>
      </c>
      <c r="D53" s="14">
        <f t="shared" si="1"/>
        <v>4334625.2148624575</v>
      </c>
      <c r="E53" s="14">
        <f t="shared" si="2"/>
        <v>5260655.027049074</v>
      </c>
      <c r="F53" s="14">
        <f t="shared" si="3"/>
        <v>13386811.550267715</v>
      </c>
    </row>
    <row r="54" spans="3:6" ht="13.5">
      <c r="C54" s="1">
        <v>22</v>
      </c>
      <c r="D54" s="14">
        <f t="shared" si="1"/>
        <v>4675691.100820443</v>
      </c>
      <c r="E54" s="14">
        <f t="shared" si="2"/>
        <v>5738379.568888411</v>
      </c>
      <c r="F54" s="14">
        <f t="shared" si="3"/>
        <v>15447899.225056535</v>
      </c>
    </row>
    <row r="55" spans="3:6" ht="13.5">
      <c r="C55" s="1">
        <v>23</v>
      </c>
      <c r="D55" s="14">
        <f t="shared" si="1"/>
        <v>5034151.346962285</v>
      </c>
      <c r="E55" s="14">
        <f t="shared" si="2"/>
        <v>6248589.379572824</v>
      </c>
      <c r="F55" s="14">
        <f t="shared" si="3"/>
        <v>17807844.612689734</v>
      </c>
    </row>
    <row r="56" spans="3:6" ht="13.5">
      <c r="C56" s="1">
        <v>24</v>
      </c>
      <c r="D56" s="14">
        <f t="shared" si="1"/>
        <v>5410893.065657361</v>
      </c>
      <c r="E56" s="14">
        <f t="shared" si="2"/>
        <v>6793493.457383776</v>
      </c>
      <c r="F56" s="14">
        <f t="shared" si="3"/>
        <v>20509982.081529744</v>
      </c>
    </row>
    <row r="57" spans="3:6" ht="13.5">
      <c r="C57" s="1">
        <v>25</v>
      </c>
      <c r="D57" s="14">
        <f t="shared" si="1"/>
        <v>5806848.612005887</v>
      </c>
      <c r="E57" s="14">
        <f t="shared" si="2"/>
        <v>7375451.012485873</v>
      </c>
      <c r="F57" s="14">
        <f t="shared" si="3"/>
        <v>23603929.48335156</v>
      </c>
    </row>
    <row r="58" spans="3:6" ht="13.5">
      <c r="C58" s="1">
        <v>26</v>
      </c>
      <c r="D58" s="14">
        <f t="shared" si="1"/>
        <v>6222997.891218186</v>
      </c>
      <c r="E58" s="14">
        <f t="shared" si="2"/>
        <v>7996981.681334913</v>
      </c>
      <c r="F58" s="14">
        <f t="shared" si="3"/>
        <v>27146499.258437537</v>
      </c>
    </row>
    <row r="59" spans="3:6" ht="13.5">
      <c r="C59" s="1">
        <v>27</v>
      </c>
      <c r="D59" s="14">
        <f t="shared" si="1"/>
        <v>6660370.783670314</v>
      </c>
      <c r="E59" s="14">
        <f t="shared" si="2"/>
        <v>8660776.435665688</v>
      </c>
      <c r="F59" s="14">
        <f t="shared" si="3"/>
        <v>31202741.65091098</v>
      </c>
    </row>
    <row r="60" spans="3:6" ht="13.5">
      <c r="C60" s="1">
        <v>28</v>
      </c>
      <c r="D60" s="14">
        <f t="shared" si="1"/>
        <v>7120049.6936375</v>
      </c>
      <c r="E60" s="14">
        <f t="shared" si="2"/>
        <v>9369709.233290955</v>
      </c>
      <c r="F60" s="14">
        <f t="shared" si="3"/>
        <v>35847139.19029307</v>
      </c>
    </row>
    <row r="61" spans="3:6" ht="13.5">
      <c r="C61" s="1">
        <v>29</v>
      </c>
      <c r="D61" s="14">
        <f t="shared" si="1"/>
        <v>7603172.228013012</v>
      </c>
      <c r="E61" s="14">
        <f t="shared" si="2"/>
        <v>10126849.46115474</v>
      </c>
      <c r="F61" s="14">
        <f t="shared" si="3"/>
        <v>41164974.37288557</v>
      </c>
    </row>
    <row r="62" spans="3:6" ht="13.5">
      <c r="C62" s="1">
        <v>30</v>
      </c>
      <c r="D62" s="14">
        <f t="shared" si="1"/>
        <v>8110934.011641675</v>
      </c>
      <c r="E62" s="14">
        <f t="shared" si="2"/>
        <v>10935475.224513263</v>
      </c>
      <c r="F62" s="14">
        <f t="shared" si="3"/>
        <v>47253895.656953976</v>
      </c>
    </row>
    <row r="63" spans="3:6" ht="13.5">
      <c r="C63" s="1">
        <v>31</v>
      </c>
      <c r="D63" s="14">
        <f t="shared" si="1"/>
        <v>8110934.011641675</v>
      </c>
      <c r="E63" s="14">
        <f t="shared" si="2"/>
        <v>10935475.224513263</v>
      </c>
      <c r="F63" s="14">
        <f t="shared" si="3"/>
        <v>47253895.656953976</v>
      </c>
    </row>
    <row r="64" spans="3:6" ht="13.5">
      <c r="C64" s="1">
        <v>32</v>
      </c>
      <c r="D64" s="14">
        <f t="shared" si="1"/>
        <v>8110934.011641675</v>
      </c>
      <c r="E64" s="14">
        <f t="shared" si="2"/>
        <v>10935475.224513263</v>
      </c>
      <c r="F64" s="14">
        <f t="shared" si="3"/>
        <v>47253895.656953976</v>
      </c>
    </row>
    <row r="65" spans="3:6" ht="13.5">
      <c r="C65" s="1">
        <v>33</v>
      </c>
      <c r="D65" s="14">
        <f t="shared" si="1"/>
        <v>8110934.011641675</v>
      </c>
      <c r="E65" s="14">
        <f t="shared" si="2"/>
        <v>10935475.224513263</v>
      </c>
      <c r="F65" s="14">
        <f t="shared" si="3"/>
        <v>47253895.656953976</v>
      </c>
    </row>
    <row r="66" spans="3:6" ht="13.5">
      <c r="C66" s="1">
        <v>34</v>
      </c>
      <c r="D66" s="14">
        <f t="shared" si="1"/>
        <v>8110934.011641675</v>
      </c>
      <c r="E66" s="14">
        <f t="shared" si="2"/>
        <v>10935475.224513263</v>
      </c>
      <c r="F66" s="14">
        <f t="shared" si="3"/>
        <v>47253895.656953976</v>
      </c>
    </row>
    <row r="67" spans="3:6" ht="13.5">
      <c r="C67" s="1">
        <v>35</v>
      </c>
      <c r="D67" s="14">
        <f t="shared" si="1"/>
        <v>8110934.011641675</v>
      </c>
      <c r="E67" s="14">
        <f t="shared" si="2"/>
        <v>10935475.224513263</v>
      </c>
      <c r="F67" s="14">
        <f t="shared" si="3"/>
        <v>47253895.656953976</v>
      </c>
    </row>
    <row r="68" spans="3:6" ht="13.5">
      <c r="C68" s="1">
        <v>36</v>
      </c>
      <c r="D68" s="14">
        <f t="shared" si="1"/>
        <v>8110934.011641675</v>
      </c>
      <c r="E68" s="14">
        <f t="shared" si="2"/>
        <v>10935475.224513263</v>
      </c>
      <c r="F68" s="14">
        <f t="shared" si="3"/>
        <v>47253895.656953976</v>
      </c>
    </row>
    <row r="69" spans="3:6" ht="13.5">
      <c r="C69" s="1">
        <v>37</v>
      </c>
      <c r="D69" s="14">
        <f t="shared" si="1"/>
        <v>8110934.011641675</v>
      </c>
      <c r="E69" s="14">
        <f t="shared" si="2"/>
        <v>10935475.224513263</v>
      </c>
      <c r="F69" s="14">
        <f t="shared" si="3"/>
        <v>47253895.656953976</v>
      </c>
    </row>
    <row r="70" spans="3:6" ht="13.5">
      <c r="C70" s="1">
        <v>38</v>
      </c>
      <c r="D70" s="14">
        <f t="shared" si="1"/>
        <v>8110934.011641675</v>
      </c>
      <c r="E70" s="14">
        <f t="shared" si="2"/>
        <v>10935475.224513263</v>
      </c>
      <c r="F70" s="14">
        <f t="shared" si="3"/>
        <v>47253895.656953976</v>
      </c>
    </row>
    <row r="71" spans="3:6" ht="13.5">
      <c r="C71" s="1">
        <v>39</v>
      </c>
      <c r="D71" s="14">
        <f t="shared" si="1"/>
        <v>8110934.011641675</v>
      </c>
      <c r="E71" s="14">
        <f t="shared" si="2"/>
        <v>10935475.224513263</v>
      </c>
      <c r="F71" s="14">
        <f t="shared" si="3"/>
        <v>47253895.656953976</v>
      </c>
    </row>
    <row r="72" spans="3:6" ht="13.5">
      <c r="C72" s="1">
        <v>40</v>
      </c>
      <c r="D72" s="14">
        <f t="shared" si="1"/>
        <v>8110934.011641675</v>
      </c>
      <c r="E72" s="14">
        <f t="shared" si="2"/>
        <v>10935475.224513263</v>
      </c>
      <c r="F72" s="14">
        <f t="shared" si="3"/>
        <v>47253895.656953976</v>
      </c>
    </row>
  </sheetData>
  <sheetProtection sheet="1" objects="1" scenarios="1"/>
  <mergeCells count="7">
    <mergeCell ref="B4:C4"/>
    <mergeCell ref="B5:C5"/>
    <mergeCell ref="B2:F2"/>
    <mergeCell ref="D31:F31"/>
    <mergeCell ref="C31:C32"/>
    <mergeCell ref="B7:C7"/>
    <mergeCell ref="B8:C8"/>
  </mergeCells>
  <printOptions/>
  <pageMargins left="0.7874015748031497" right="0.1968503937007874" top="0.984251968503937" bottom="0.3937007874015748" header="0.5905511811023623" footer="0.5118110236220472"/>
  <pageSetup fitToHeight="1" fitToWidth="1" horizontalDpi="300" verticalDpi="300" orientation="portrait" paperSize="9" r:id="rId2"/>
  <headerFooter alignWithMargins="0">
    <oddHeader>&amp;C&amp;"HG創英角ﾎﾟｯﾌﾟ体,ﾍﾋﾞｰ"&amp;20=====【見えマス計算】=====&amp;"ＭＳ Ｐゴシック,標準"&amp;11
&amp;"HG創英角ﾎﾟｯﾌﾟ体,ﾍﾋﾞｰ"&amp;16～複利の効果～&amp;R&amp;D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73"/>
  <sheetViews>
    <sheetView showGridLines="0" showRowColHeaders="0" workbookViewId="0" topLeftCell="A1">
      <selection activeCell="D4" sqref="D4"/>
    </sheetView>
  </sheetViews>
  <sheetFormatPr defaultColWidth="9.00390625" defaultRowHeight="13.5"/>
  <cols>
    <col min="1" max="1" width="2.625" style="0" customWidth="1"/>
    <col min="2" max="3" width="10.625" style="0" customWidth="1"/>
    <col min="4" max="6" width="20.625" style="0" customWidth="1"/>
  </cols>
  <sheetData>
    <row r="1" ht="12" customHeight="1"/>
    <row r="2" spans="2:6" ht="30" customHeight="1">
      <c r="B2" s="33" t="s">
        <v>19</v>
      </c>
      <c r="C2" s="34"/>
      <c r="D2" s="34"/>
      <c r="E2" s="35"/>
      <c r="F2" s="35"/>
    </row>
    <row r="3" ht="12" customHeight="1"/>
    <row r="4" spans="2:6" ht="18" customHeight="1">
      <c r="B4" s="20" t="s">
        <v>5</v>
      </c>
      <c r="C4" s="21"/>
      <c r="D4" s="7">
        <v>10000000</v>
      </c>
      <c r="E4" s="2"/>
      <c r="F4" s="2"/>
    </row>
    <row r="5" spans="2:6" ht="18" customHeight="1">
      <c r="B5" s="20" t="s">
        <v>6</v>
      </c>
      <c r="C5" s="22"/>
      <c r="D5" s="13">
        <v>30</v>
      </c>
      <c r="E5" s="2"/>
      <c r="F5" s="2"/>
    </row>
    <row r="6" spans="2:6" ht="6" customHeight="1">
      <c r="B6" s="3"/>
      <c r="C6" s="3"/>
      <c r="D6" s="2"/>
      <c r="E6" s="2"/>
      <c r="F6" s="2"/>
    </row>
    <row r="7" spans="2:6" ht="18" customHeight="1">
      <c r="B7" s="20" t="s">
        <v>4</v>
      </c>
      <c r="C7" s="22"/>
      <c r="D7" s="8">
        <v>3</v>
      </c>
      <c r="E7" s="8">
        <v>6.8</v>
      </c>
      <c r="F7" s="9">
        <v>14.5</v>
      </c>
    </row>
    <row r="8" spans="2:6" ht="18" customHeight="1">
      <c r="B8" s="31" t="s">
        <v>7</v>
      </c>
      <c r="C8" s="32"/>
      <c r="D8" s="10">
        <f>1/FV(D7/100,$D$5,-1,0,0)*$D$4</f>
        <v>210192.593202526</v>
      </c>
      <c r="E8" s="10">
        <f>1/FV(E7/100,$D$5,-1,0,0)*$D$4</f>
        <v>109734.60003915014</v>
      </c>
      <c r="F8" s="11">
        <f>1/FV(F7/100,$D$5,-1,0,0)*$D$4</f>
        <v>25394.731657926386</v>
      </c>
    </row>
    <row r="9" spans="2:6" ht="18" customHeight="1">
      <c r="B9" s="36" t="s">
        <v>8</v>
      </c>
      <c r="C9" s="36"/>
      <c r="D9" s="10">
        <f>D8/12</f>
        <v>17516.049433543834</v>
      </c>
      <c r="E9" s="10">
        <f>E8/12</f>
        <v>9144.550003262511</v>
      </c>
      <c r="F9" s="11">
        <f>F8/12</f>
        <v>2116.227638160532</v>
      </c>
    </row>
    <row r="10" ht="12" customHeight="1"/>
    <row r="31" ht="107.25" customHeight="1"/>
    <row r="32" spans="3:6" ht="13.5">
      <c r="C32" s="29" t="s">
        <v>0</v>
      </c>
      <c r="D32" s="26" t="s">
        <v>1</v>
      </c>
      <c r="E32" s="27"/>
      <c r="F32" s="28"/>
    </row>
    <row r="33" spans="3:6" ht="13.5">
      <c r="C33" s="30"/>
      <c r="D33" s="12">
        <f>D7</f>
        <v>3</v>
      </c>
      <c r="E33" s="12">
        <f>E7</f>
        <v>6.8</v>
      </c>
      <c r="F33" s="12">
        <f>F7</f>
        <v>14.5</v>
      </c>
    </row>
    <row r="34" spans="3:6" ht="13.5">
      <c r="C34" s="1">
        <v>1</v>
      </c>
      <c r="D34" s="14">
        <f>D$8</f>
        <v>210192.593202526</v>
      </c>
      <c r="E34" s="14">
        <f>E$8</f>
        <v>109734.60003915014</v>
      </c>
      <c r="F34" s="14">
        <f>F$8</f>
        <v>25394.731657926386</v>
      </c>
    </row>
    <row r="35" spans="3:6" ht="13.5">
      <c r="C35" s="1">
        <v>2</v>
      </c>
      <c r="D35" s="14">
        <f>IF($C35&gt;$D$5,D34,D34*(1+D$7/100)+D$8)</f>
        <v>426690.9642011278</v>
      </c>
      <c r="E35" s="14">
        <f>IF($C35&gt;$D$5,E34,E34*(1+E$7/100)+E$8)</f>
        <v>226931.1528809625</v>
      </c>
      <c r="F35" s="14">
        <f>IF($C35&gt;$D$5,F34,F34*(1+F$7/100)+F$8)</f>
        <v>54471.6994062521</v>
      </c>
    </row>
    <row r="36" spans="3:6" ht="13.5">
      <c r="C36" s="1">
        <v>3</v>
      </c>
      <c r="D36" s="14">
        <f aca="true" t="shared" si="0" ref="D36:D73">IF($C36&gt;$D$5,D35,D35*(1+D$7/100)+D$8)</f>
        <v>649684.2863296877</v>
      </c>
      <c r="E36" s="14">
        <f aca="true" t="shared" si="1" ref="E36:E73">IF($C36&gt;$D$5,E35,E35*(1+E$7/100)+E$8)</f>
        <v>352097.0713160181</v>
      </c>
      <c r="F36" s="14">
        <f aca="true" t="shared" si="2" ref="F36:F73">IF($C36&gt;$D$5,F35,F35*(1+F$7/100)+F$8)</f>
        <v>87764.82747808503</v>
      </c>
    </row>
    <row r="37" spans="3:6" ht="13.5">
      <c r="C37" s="1">
        <v>4</v>
      </c>
      <c r="D37" s="14">
        <f t="shared" si="0"/>
        <v>879367.4081221044</v>
      </c>
      <c r="E37" s="14">
        <f t="shared" si="1"/>
        <v>485774.27220465755</v>
      </c>
      <c r="F37" s="14">
        <f t="shared" si="2"/>
        <v>125885.45912033375</v>
      </c>
    </row>
    <row r="38" spans="3:6" ht="13.5">
      <c r="C38" s="1">
        <v>5</v>
      </c>
      <c r="D38" s="14">
        <f t="shared" si="0"/>
        <v>1115941.0235682935</v>
      </c>
      <c r="E38" s="14">
        <f t="shared" si="1"/>
        <v>628541.5227537245</v>
      </c>
      <c r="F38" s="14">
        <f t="shared" si="2"/>
        <v>169533.58235070854</v>
      </c>
    </row>
    <row r="39" spans="3:6" ht="13.5">
      <c r="C39" s="1">
        <v>6</v>
      </c>
      <c r="D39" s="14">
        <f t="shared" si="0"/>
        <v>1359611.8474778684</v>
      </c>
      <c r="E39" s="14">
        <f t="shared" si="1"/>
        <v>781016.9463401278</v>
      </c>
      <c r="F39" s="14">
        <f t="shared" si="2"/>
        <v>219510.68344948767</v>
      </c>
    </row>
    <row r="40" spans="3:6" ht="13.5">
      <c r="C40" s="1">
        <v>7</v>
      </c>
      <c r="D40" s="14">
        <f t="shared" si="0"/>
        <v>1610592.7961047306</v>
      </c>
      <c r="E40" s="14">
        <f t="shared" si="1"/>
        <v>943860.6987304067</v>
      </c>
      <c r="F40" s="14">
        <f t="shared" si="2"/>
        <v>276734.46420758974</v>
      </c>
    </row>
    <row r="41" spans="3:6" ht="13.5">
      <c r="C41" s="1">
        <v>8</v>
      </c>
      <c r="D41" s="14">
        <f t="shared" si="0"/>
        <v>1869103.1731903986</v>
      </c>
      <c r="E41" s="14">
        <f t="shared" si="1"/>
        <v>1117777.8262832246</v>
      </c>
      <c r="F41" s="14">
        <f t="shared" si="2"/>
        <v>342255.6931756167</v>
      </c>
    </row>
    <row r="42" spans="3:6" ht="13.5">
      <c r="C42" s="1">
        <v>9</v>
      </c>
      <c r="D42" s="14">
        <f t="shared" si="0"/>
        <v>2135368.861588637</v>
      </c>
      <c r="E42" s="14">
        <f t="shared" si="1"/>
        <v>1303521.3185096341</v>
      </c>
      <c r="F42" s="14">
        <f t="shared" si="2"/>
        <v>417277.5003440075</v>
      </c>
    </row>
    <row r="43" spans="3:6" ht="13.5">
      <c r="C43" s="1">
        <v>10</v>
      </c>
      <c r="D43" s="14">
        <f t="shared" si="0"/>
        <v>2409622.520638822</v>
      </c>
      <c r="E43" s="14">
        <f t="shared" si="1"/>
        <v>1501895.3682074393</v>
      </c>
      <c r="F43" s="14">
        <f t="shared" si="2"/>
        <v>503177.469551815</v>
      </c>
    </row>
    <row r="44" spans="3:6" ht="13.5">
      <c r="C44" s="1">
        <v>11</v>
      </c>
      <c r="D44" s="14">
        <f t="shared" si="0"/>
        <v>2692103.7894605133</v>
      </c>
      <c r="E44" s="14">
        <f t="shared" si="1"/>
        <v>1713758.8532846954</v>
      </c>
      <c r="F44" s="14">
        <f t="shared" si="2"/>
        <v>601532.9342947545</v>
      </c>
    </row>
    <row r="45" spans="3:6" ht="13.5">
      <c r="C45" s="1">
        <v>12</v>
      </c>
      <c r="D45" s="14">
        <f t="shared" si="0"/>
        <v>2983059.496346855</v>
      </c>
      <c r="E45" s="14">
        <f t="shared" si="1"/>
        <v>1940029.055347205</v>
      </c>
      <c r="F45" s="14">
        <f t="shared" si="2"/>
        <v>714149.9414254202</v>
      </c>
    </row>
    <row r="46" spans="3:6" ht="13.5">
      <c r="C46" s="1">
        <v>13</v>
      </c>
      <c r="D46" s="14">
        <f t="shared" si="0"/>
        <v>3282743.874439787</v>
      </c>
      <c r="E46" s="14">
        <f t="shared" si="1"/>
        <v>2181685.6311499653</v>
      </c>
      <c r="F46" s="14">
        <f t="shared" si="2"/>
        <v>843096.4145900325</v>
      </c>
    </row>
    <row r="47" spans="3:6" ht="13.5">
      <c r="C47" s="1">
        <v>14</v>
      </c>
      <c r="D47" s="14">
        <f t="shared" si="0"/>
        <v>3591418.783875507</v>
      </c>
      <c r="E47" s="14">
        <f t="shared" si="1"/>
        <v>2439774.8541073133</v>
      </c>
      <c r="F47" s="14">
        <f t="shared" si="2"/>
        <v>990740.1263635136</v>
      </c>
    </row>
    <row r="48" spans="3:6" ht="13.5">
      <c r="C48" s="1">
        <v>15</v>
      </c>
      <c r="D48" s="14">
        <f t="shared" si="0"/>
        <v>3909353.9405942983</v>
      </c>
      <c r="E48" s="14">
        <f t="shared" si="1"/>
        <v>2715414.144225761</v>
      </c>
      <c r="F48" s="14">
        <f t="shared" si="2"/>
        <v>1159792.1763441495</v>
      </c>
    </row>
    <row r="49" spans="3:6" ht="13.5">
      <c r="C49" s="1">
        <v>16</v>
      </c>
      <c r="D49" s="14">
        <f t="shared" si="0"/>
        <v>4236827.152014653</v>
      </c>
      <c r="E49" s="14">
        <f t="shared" si="1"/>
        <v>3009796.9060722627</v>
      </c>
      <c r="F49" s="14">
        <f t="shared" si="2"/>
        <v>1353356.7735719776</v>
      </c>
    </row>
    <row r="50" spans="3:6" ht="13.5">
      <c r="C50" s="1">
        <v>17</v>
      </c>
      <c r="D50" s="14">
        <f t="shared" si="0"/>
        <v>4574124.559777618</v>
      </c>
      <c r="E50" s="14">
        <f t="shared" si="1"/>
        <v>3324197.6957243267</v>
      </c>
      <c r="F50" s="14">
        <f t="shared" si="2"/>
        <v>1574988.237397841</v>
      </c>
    </row>
    <row r="51" spans="3:6" ht="13.5">
      <c r="C51" s="1">
        <v>18</v>
      </c>
      <c r="D51" s="14">
        <f t="shared" si="0"/>
        <v>4921540.889773473</v>
      </c>
      <c r="E51" s="14">
        <f t="shared" si="1"/>
        <v>3659977.739072731</v>
      </c>
      <c r="F51" s="14">
        <f t="shared" si="2"/>
        <v>1828756.2634784544</v>
      </c>
    </row>
    <row r="52" spans="3:6" ht="13.5">
      <c r="C52" s="1">
        <v>19</v>
      </c>
      <c r="D52" s="14">
        <f t="shared" si="0"/>
        <v>5279379.7096692035</v>
      </c>
      <c r="E52" s="14">
        <f t="shared" si="1"/>
        <v>4018590.825368827</v>
      </c>
      <c r="F52" s="14">
        <f t="shared" si="2"/>
        <v>2119320.653340757</v>
      </c>
    </row>
    <row r="53" spans="3:6" ht="13.5">
      <c r="C53" s="1">
        <v>20</v>
      </c>
      <c r="D53" s="14">
        <f t="shared" si="0"/>
        <v>5647953.694161805</v>
      </c>
      <c r="E53" s="14">
        <f t="shared" si="1"/>
        <v>4401589.601533058</v>
      </c>
      <c r="F53" s="14">
        <f t="shared" si="2"/>
        <v>2452016.879733093</v>
      </c>
    </row>
    <row r="54" spans="3:6" ht="13.5">
      <c r="C54" s="1">
        <v>21</v>
      </c>
      <c r="D54" s="14">
        <f t="shared" si="0"/>
        <v>6027584.898189185</v>
      </c>
      <c r="E54" s="14">
        <f t="shared" si="1"/>
        <v>4810632.294476457</v>
      </c>
      <c r="F54" s="14">
        <f t="shared" si="2"/>
        <v>2832954.058952318</v>
      </c>
    </row>
    <row r="55" spans="3:6" ht="13.5">
      <c r="C55" s="1">
        <v>22</v>
      </c>
      <c r="D55" s="14">
        <f t="shared" si="0"/>
        <v>6418605.038337386</v>
      </c>
      <c r="E55" s="14">
        <f t="shared" si="1"/>
        <v>5247489.890540007</v>
      </c>
      <c r="F55" s="14">
        <f t="shared" si="2"/>
        <v>3269127.1291583306</v>
      </c>
    </row>
    <row r="56" spans="3:6" ht="13.5">
      <c r="C56" s="1">
        <v>23</v>
      </c>
      <c r="D56" s="14">
        <f t="shared" si="0"/>
        <v>6821355.782690033</v>
      </c>
      <c r="E56" s="14">
        <f t="shared" si="1"/>
        <v>5714053.8031358775</v>
      </c>
      <c r="F56" s="14">
        <f t="shared" si="2"/>
        <v>3768545.294544215</v>
      </c>
    </row>
    <row r="57" spans="3:6" ht="13.5">
      <c r="C57" s="1">
        <v>24</v>
      </c>
      <c r="D57" s="14">
        <f t="shared" si="0"/>
        <v>7236189.049373261</v>
      </c>
      <c r="E57" s="14">
        <f t="shared" si="1"/>
        <v>6212344.061788268</v>
      </c>
      <c r="F57" s="14">
        <f t="shared" si="2"/>
        <v>4340379.093911052</v>
      </c>
    </row>
    <row r="58" spans="3:6" ht="13.5">
      <c r="C58" s="1">
        <v>25</v>
      </c>
      <c r="D58" s="14">
        <f t="shared" si="0"/>
        <v>7663467.314056984</v>
      </c>
      <c r="E58" s="14">
        <f t="shared" si="1"/>
        <v>6744518.058029021</v>
      </c>
      <c r="F58" s="14">
        <f t="shared" si="2"/>
        <v>4995128.79418608</v>
      </c>
    </row>
    <row r="59" spans="3:6" ht="13.5">
      <c r="C59" s="1">
        <v>26</v>
      </c>
      <c r="D59" s="14">
        <f t="shared" si="0"/>
        <v>8103563.92668122</v>
      </c>
      <c r="E59" s="14">
        <f t="shared" si="1"/>
        <v>7312879.886014146</v>
      </c>
      <c r="F59" s="14">
        <f t="shared" si="2"/>
        <v>5744817.201000988</v>
      </c>
    </row>
    <row r="60" spans="3:6" ht="13.5">
      <c r="C60" s="1">
        <v>27</v>
      </c>
      <c r="D60" s="14">
        <f t="shared" si="0"/>
        <v>8556863.437684182</v>
      </c>
      <c r="E60" s="14">
        <f t="shared" si="1"/>
        <v>7919890.318302259</v>
      </c>
      <c r="F60" s="14">
        <f t="shared" si="2"/>
        <v>6603210.426804056</v>
      </c>
    </row>
    <row r="61" spans="3:6" ht="13.5">
      <c r="C61" s="1">
        <v>28</v>
      </c>
      <c r="D61" s="14">
        <f t="shared" si="0"/>
        <v>9023761.934017234</v>
      </c>
      <c r="E61" s="14">
        <f t="shared" si="1"/>
        <v>8568177.459985964</v>
      </c>
      <c r="F61" s="14">
        <f t="shared" si="2"/>
        <v>7586070.670348571</v>
      </c>
    </row>
    <row r="62" spans="3:6" ht="13.5">
      <c r="C62" s="1">
        <v>29</v>
      </c>
      <c r="D62" s="14">
        <f t="shared" si="0"/>
        <v>9504667.385240277</v>
      </c>
      <c r="E62" s="14">
        <f t="shared" si="1"/>
        <v>9260548.127304161</v>
      </c>
      <c r="F62" s="14">
        <f t="shared" si="2"/>
        <v>8711445.649207039</v>
      </c>
    </row>
    <row r="63" spans="3:6" ht="13.5">
      <c r="C63" s="1">
        <v>30</v>
      </c>
      <c r="D63" s="14">
        <f t="shared" si="0"/>
        <v>10000000.000000011</v>
      </c>
      <c r="E63" s="14">
        <f t="shared" si="1"/>
        <v>9999999.999999994</v>
      </c>
      <c r="F63" s="14">
        <f t="shared" si="2"/>
        <v>9999999.999999985</v>
      </c>
    </row>
    <row r="64" spans="3:6" ht="13.5">
      <c r="C64" s="1">
        <v>31</v>
      </c>
      <c r="D64" s="14">
        <f t="shared" si="0"/>
        <v>10000000.000000011</v>
      </c>
      <c r="E64" s="14">
        <f t="shared" si="1"/>
        <v>9999999.999999994</v>
      </c>
      <c r="F64" s="14">
        <f t="shared" si="2"/>
        <v>9999999.999999985</v>
      </c>
    </row>
    <row r="65" spans="3:6" ht="13.5">
      <c r="C65" s="1">
        <v>32</v>
      </c>
      <c r="D65" s="14">
        <f t="shared" si="0"/>
        <v>10000000.000000011</v>
      </c>
      <c r="E65" s="14">
        <f t="shared" si="1"/>
        <v>9999999.999999994</v>
      </c>
      <c r="F65" s="14">
        <f t="shared" si="2"/>
        <v>9999999.999999985</v>
      </c>
    </row>
    <row r="66" spans="3:6" ht="13.5">
      <c r="C66" s="1">
        <v>33</v>
      </c>
      <c r="D66" s="14">
        <f t="shared" si="0"/>
        <v>10000000.000000011</v>
      </c>
      <c r="E66" s="14">
        <f t="shared" si="1"/>
        <v>9999999.999999994</v>
      </c>
      <c r="F66" s="14">
        <f t="shared" si="2"/>
        <v>9999999.999999985</v>
      </c>
    </row>
    <row r="67" spans="3:6" ht="13.5">
      <c r="C67" s="1">
        <v>34</v>
      </c>
      <c r="D67" s="14">
        <f t="shared" si="0"/>
        <v>10000000.000000011</v>
      </c>
      <c r="E67" s="14">
        <f t="shared" si="1"/>
        <v>9999999.999999994</v>
      </c>
      <c r="F67" s="14">
        <f t="shared" si="2"/>
        <v>9999999.999999985</v>
      </c>
    </row>
    <row r="68" spans="3:6" ht="13.5">
      <c r="C68" s="1">
        <v>35</v>
      </c>
      <c r="D68" s="14">
        <f t="shared" si="0"/>
        <v>10000000.000000011</v>
      </c>
      <c r="E68" s="14">
        <f t="shared" si="1"/>
        <v>9999999.999999994</v>
      </c>
      <c r="F68" s="14">
        <f t="shared" si="2"/>
        <v>9999999.999999985</v>
      </c>
    </row>
    <row r="69" spans="3:6" ht="13.5">
      <c r="C69" s="1">
        <v>36</v>
      </c>
      <c r="D69" s="14">
        <f t="shared" si="0"/>
        <v>10000000.000000011</v>
      </c>
      <c r="E69" s="14">
        <f t="shared" si="1"/>
        <v>9999999.999999994</v>
      </c>
      <c r="F69" s="14">
        <f t="shared" si="2"/>
        <v>9999999.999999985</v>
      </c>
    </row>
    <row r="70" spans="3:6" ht="13.5">
      <c r="C70" s="1">
        <v>37</v>
      </c>
      <c r="D70" s="14">
        <f t="shared" si="0"/>
        <v>10000000.000000011</v>
      </c>
      <c r="E70" s="14">
        <f t="shared" si="1"/>
        <v>9999999.999999994</v>
      </c>
      <c r="F70" s="14">
        <f t="shared" si="2"/>
        <v>9999999.999999985</v>
      </c>
    </row>
    <row r="71" spans="3:6" ht="13.5">
      <c r="C71" s="1">
        <v>38</v>
      </c>
      <c r="D71" s="14">
        <f t="shared" si="0"/>
        <v>10000000.000000011</v>
      </c>
      <c r="E71" s="14">
        <f t="shared" si="1"/>
        <v>9999999.999999994</v>
      </c>
      <c r="F71" s="14">
        <f t="shared" si="2"/>
        <v>9999999.999999985</v>
      </c>
    </row>
    <row r="72" spans="3:6" ht="13.5">
      <c r="C72" s="1">
        <v>39</v>
      </c>
      <c r="D72" s="14">
        <f t="shared" si="0"/>
        <v>10000000.000000011</v>
      </c>
      <c r="E72" s="14">
        <f t="shared" si="1"/>
        <v>9999999.999999994</v>
      </c>
      <c r="F72" s="14">
        <f t="shared" si="2"/>
        <v>9999999.999999985</v>
      </c>
    </row>
    <row r="73" spans="3:6" ht="13.5">
      <c r="C73" s="1">
        <v>40</v>
      </c>
      <c r="D73" s="14">
        <f t="shared" si="0"/>
        <v>10000000.000000011</v>
      </c>
      <c r="E73" s="14">
        <f t="shared" si="1"/>
        <v>9999999.999999994</v>
      </c>
      <c r="F73" s="14">
        <f t="shared" si="2"/>
        <v>9999999.999999985</v>
      </c>
    </row>
  </sheetData>
  <sheetProtection sheet="1" objects="1" scenarios="1"/>
  <mergeCells count="8">
    <mergeCell ref="B4:C4"/>
    <mergeCell ref="B5:C5"/>
    <mergeCell ref="B2:F2"/>
    <mergeCell ref="D32:F32"/>
    <mergeCell ref="C32:C33"/>
    <mergeCell ref="B9:C9"/>
    <mergeCell ref="B7:C7"/>
    <mergeCell ref="B8:C8"/>
  </mergeCells>
  <printOptions/>
  <pageMargins left="0.7874015748031497" right="0.1968503937007874" top="0.984251968503937" bottom="0.3937007874015748" header="0.5905511811023623" footer="0.5118110236220472"/>
  <pageSetup fitToHeight="1" fitToWidth="1" horizontalDpi="300" verticalDpi="300" orientation="portrait" paperSize="9" r:id="rId2"/>
  <headerFooter alignWithMargins="0">
    <oddHeader>&amp;C&amp;"HG創英角ﾎﾟｯﾌﾟ体,ﾍﾋﾞｰ"&amp;20=====【見えマス計算】=====&amp;"ＭＳ Ｐゴシック,標準"&amp;11
&amp;"HG創英角ﾎﾟｯﾌﾟ体,ﾍﾋﾞｰ"&amp;16～複利の効果～&amp;R&amp;D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73"/>
  <sheetViews>
    <sheetView showGridLines="0" showRowColHeaders="0" workbookViewId="0" topLeftCell="A1">
      <selection activeCell="D4" sqref="D4"/>
    </sheetView>
  </sheetViews>
  <sheetFormatPr defaultColWidth="9.00390625" defaultRowHeight="13.5"/>
  <cols>
    <col min="1" max="1" width="2.625" style="0" customWidth="1"/>
    <col min="2" max="3" width="10.625" style="0" customWidth="1"/>
    <col min="4" max="6" width="20.625" style="0" customWidth="1"/>
  </cols>
  <sheetData>
    <row r="1" ht="12" customHeight="1"/>
    <row r="2" spans="2:6" ht="30" customHeight="1">
      <c r="B2" s="23" t="s">
        <v>15</v>
      </c>
      <c r="C2" s="24"/>
      <c r="D2" s="24"/>
      <c r="E2" s="19"/>
      <c r="F2" s="19"/>
    </row>
    <row r="3" ht="12" customHeight="1"/>
    <row r="4" spans="2:6" ht="18" customHeight="1">
      <c r="B4" s="20" t="s">
        <v>3</v>
      </c>
      <c r="C4" s="21"/>
      <c r="D4" s="7">
        <v>10000000</v>
      </c>
      <c r="E4" s="4"/>
      <c r="F4" s="4"/>
    </row>
    <row r="5" spans="2:6" ht="18" customHeight="1">
      <c r="B5" s="20" t="s">
        <v>9</v>
      </c>
      <c r="C5" s="22"/>
      <c r="D5" s="13">
        <v>20</v>
      </c>
      <c r="E5" s="4"/>
      <c r="F5" s="4"/>
    </row>
    <row r="6" spans="2:6" ht="6" customHeight="1">
      <c r="B6" s="5"/>
      <c r="C6" s="5"/>
      <c r="D6" s="4"/>
      <c r="E6" s="4"/>
      <c r="F6" s="4"/>
    </row>
    <row r="7" spans="2:6" ht="18" customHeight="1">
      <c r="B7" s="20" t="s">
        <v>4</v>
      </c>
      <c r="C7" s="22"/>
      <c r="D7" s="8">
        <v>5.1</v>
      </c>
      <c r="E7" s="9">
        <v>6.8</v>
      </c>
      <c r="F7" s="9">
        <v>14.5</v>
      </c>
    </row>
    <row r="8" spans="2:6" ht="18" customHeight="1">
      <c r="B8" s="31" t="s">
        <v>10</v>
      </c>
      <c r="C8" s="32"/>
      <c r="D8" s="10">
        <f>PMT(D7/100,$D$5,-1,0,0)*$D$4</f>
        <v>809243.6897004513</v>
      </c>
      <c r="E8" s="11">
        <f>PMT(E7/100,$D$5,-1,0,0)*$D$4</f>
        <v>929306.7504542674</v>
      </c>
      <c r="F8" s="11">
        <f>PMT(F7/100,$D$5,-1,0,0)*$D$4</f>
        <v>1553566.7081569626</v>
      </c>
    </row>
    <row r="9" spans="2:6" ht="18" customHeight="1">
      <c r="B9" s="31" t="s">
        <v>18</v>
      </c>
      <c r="C9" s="32"/>
      <c r="D9" s="11">
        <f>D8/12</f>
        <v>67436.97414170428</v>
      </c>
      <c r="E9" s="11">
        <f>E8/12</f>
        <v>77442.22920452229</v>
      </c>
      <c r="F9" s="11">
        <f>F8/12</f>
        <v>129463.89234641356</v>
      </c>
    </row>
    <row r="10" ht="12" customHeight="1"/>
    <row r="31" ht="125.25" customHeight="1"/>
    <row r="32" spans="3:6" ht="13.5">
      <c r="C32" s="29" t="s">
        <v>0</v>
      </c>
      <c r="D32" s="26" t="s">
        <v>1</v>
      </c>
      <c r="E32" s="27"/>
      <c r="F32" s="28"/>
    </row>
    <row r="33" spans="3:6" ht="13.5">
      <c r="C33" s="30"/>
      <c r="D33" s="12">
        <f>D7</f>
        <v>5.1</v>
      </c>
      <c r="E33" s="12">
        <f>E7</f>
        <v>6.8</v>
      </c>
      <c r="F33" s="12">
        <f>F7</f>
        <v>14.5</v>
      </c>
    </row>
    <row r="34" spans="3:6" ht="13.5">
      <c r="C34" s="1">
        <v>1</v>
      </c>
      <c r="D34" s="14">
        <f>$D$4*(1+D$7/100)-D$8</f>
        <v>9700756.31029955</v>
      </c>
      <c r="E34" s="14">
        <f>$D$4*(1+E$7/100)-E$8</f>
        <v>9750693.249545733</v>
      </c>
      <c r="F34" s="14">
        <f>$D$4*(1+F$7/100)-F$8</f>
        <v>9896433.291843038</v>
      </c>
    </row>
    <row r="35" spans="3:6" ht="13.5">
      <c r="C35" s="1">
        <v>2</v>
      </c>
      <c r="D35" s="14">
        <f>IF($C35&gt;$D$5,D34,D34*(1+D$7/100)-D$8)</f>
        <v>9386251.192424376</v>
      </c>
      <c r="E35" s="14">
        <f aca="true" t="shared" si="0" ref="E35:F50">IF($C35&gt;$D$5,E34,E34*(1+E$7/100)-E$8)</f>
        <v>9484433.640060576</v>
      </c>
      <c r="F35" s="14">
        <f t="shared" si="0"/>
        <v>9777849.411003318</v>
      </c>
    </row>
    <row r="36" spans="3:6" ht="13.5">
      <c r="C36" s="1">
        <v>3</v>
      </c>
      <c r="D36" s="14">
        <f aca="true" t="shared" si="1" ref="D36:D73">IF($C36&gt;$D$5,D35,D35*(1+D$7/100)-D$8)</f>
        <v>9055706.313537568</v>
      </c>
      <c r="E36" s="14">
        <f t="shared" si="0"/>
        <v>9200068.377130428</v>
      </c>
      <c r="F36" s="14">
        <f t="shared" si="0"/>
        <v>9642070.867441837</v>
      </c>
    </row>
    <row r="37" spans="3:6" ht="13.5">
      <c r="C37" s="1">
        <v>4</v>
      </c>
      <c r="D37" s="14">
        <f t="shared" si="1"/>
        <v>8708303.645827532</v>
      </c>
      <c r="E37" s="14">
        <f t="shared" si="0"/>
        <v>8896366.276321031</v>
      </c>
      <c r="F37" s="14">
        <f t="shared" si="0"/>
        <v>9486604.435063941</v>
      </c>
    </row>
    <row r="38" spans="3:6" ht="13.5">
      <c r="C38" s="1">
        <v>5</v>
      </c>
      <c r="D38" s="14">
        <f t="shared" si="1"/>
        <v>8343183.442064284</v>
      </c>
      <c r="E38" s="14">
        <f t="shared" si="0"/>
        <v>8572012.432656594</v>
      </c>
      <c r="F38" s="14">
        <f t="shared" si="0"/>
        <v>9308595.36999125</v>
      </c>
    </row>
    <row r="39" spans="3:6" ht="13.5">
      <c r="C39" s="1">
        <v>6</v>
      </c>
      <c r="D39" s="14">
        <f t="shared" si="1"/>
        <v>7959442.10790911</v>
      </c>
      <c r="E39" s="14">
        <f t="shared" si="0"/>
        <v>8225602.527622975</v>
      </c>
      <c r="F39" s="14">
        <f t="shared" si="0"/>
        <v>9104774.99048302</v>
      </c>
    </row>
    <row r="40" spans="3:6" ht="13.5">
      <c r="C40" s="1">
        <v>7</v>
      </c>
      <c r="D40" s="14">
        <f t="shared" si="1"/>
        <v>7556129.965712023</v>
      </c>
      <c r="E40" s="14">
        <f t="shared" si="0"/>
        <v>7855636.749047071</v>
      </c>
      <c r="F40" s="14">
        <f t="shared" si="0"/>
        <v>8871400.655946096</v>
      </c>
    </row>
    <row r="41" spans="3:6" ht="13.5">
      <c r="C41" s="1">
        <v>8</v>
      </c>
      <c r="D41" s="14">
        <f t="shared" si="1"/>
        <v>7132248.904262884</v>
      </c>
      <c r="E41" s="14">
        <f t="shared" si="0"/>
        <v>7460513.297528004</v>
      </c>
      <c r="F41" s="14">
        <f t="shared" si="0"/>
        <v>8604187.042901319</v>
      </c>
    </row>
    <row r="42" spans="3:6" ht="13.5">
      <c r="C42" s="1">
        <v>9</v>
      </c>
      <c r="D42" s="14">
        <f t="shared" si="1"/>
        <v>6686749.908679838</v>
      </c>
      <c r="E42" s="14">
        <f t="shared" si="0"/>
        <v>7038521.451305642</v>
      </c>
      <c r="F42" s="14">
        <f t="shared" si="0"/>
        <v>8298227.455965047</v>
      </c>
    </row>
    <row r="43" spans="3:6" ht="13.5">
      <c r="C43" s="1">
        <v>10</v>
      </c>
      <c r="D43" s="14">
        <f t="shared" si="1"/>
        <v>6218530.464322058</v>
      </c>
      <c r="E43" s="14">
        <f t="shared" si="0"/>
        <v>6587834.159540159</v>
      </c>
      <c r="F43" s="14">
        <f t="shared" si="0"/>
        <v>7947903.728923016</v>
      </c>
    </row>
    <row r="44" spans="3:6" ht="13.5">
      <c r="C44" s="1">
        <v>11</v>
      </c>
      <c r="D44" s="14">
        <f t="shared" si="1"/>
        <v>5726431.82830203</v>
      </c>
      <c r="E44" s="14">
        <f t="shared" si="0"/>
        <v>6106500.131934622</v>
      </c>
      <c r="F44" s="14">
        <f t="shared" si="0"/>
        <v>7546783.061459891</v>
      </c>
    </row>
    <row r="45" spans="3:6" ht="13.5">
      <c r="C45" s="1">
        <v>12</v>
      </c>
      <c r="D45" s="14">
        <f t="shared" si="1"/>
        <v>5209236.161844982</v>
      </c>
      <c r="E45" s="14">
        <f t="shared" si="0"/>
        <v>5592435.390451909</v>
      </c>
      <c r="F45" s="14">
        <f t="shared" si="0"/>
        <v>7087499.897214611</v>
      </c>
    </row>
    <row r="46" spans="3:6" ht="13.5">
      <c r="C46" s="1">
        <v>13</v>
      </c>
      <c r="D46" s="14">
        <f t="shared" si="1"/>
        <v>4665663.516398624</v>
      </c>
      <c r="E46" s="14">
        <f t="shared" si="0"/>
        <v>5043414.246548371</v>
      </c>
      <c r="F46" s="14">
        <f t="shared" si="0"/>
        <v>6561620.674153767</v>
      </c>
    </row>
    <row r="47" spans="3:6" ht="13.5">
      <c r="C47" s="1">
        <v>14</v>
      </c>
      <c r="D47" s="14">
        <f t="shared" si="1"/>
        <v>4094368.6660345015</v>
      </c>
      <c r="E47" s="14">
        <f t="shared" si="0"/>
        <v>4457059.664859394</v>
      </c>
      <c r="F47" s="14">
        <f t="shared" si="0"/>
        <v>5959488.9637491</v>
      </c>
    </row>
    <row r="48" spans="3:6" ht="13.5">
      <c r="C48" s="1">
        <v>15</v>
      </c>
      <c r="D48" s="14">
        <f t="shared" si="1"/>
        <v>3493937.7783018094</v>
      </c>
      <c r="E48" s="14">
        <f t="shared" si="0"/>
        <v>3830832.971615565</v>
      </c>
      <c r="F48" s="14">
        <f t="shared" si="0"/>
        <v>5270048.155335757</v>
      </c>
    </row>
    <row r="49" spans="3:6" ht="13.5">
      <c r="C49" s="1">
        <v>16</v>
      </c>
      <c r="D49" s="14">
        <f t="shared" si="1"/>
        <v>2862884.91529475</v>
      </c>
      <c r="E49" s="14">
        <f t="shared" si="0"/>
        <v>3162022.863231156</v>
      </c>
      <c r="F49" s="14">
        <f t="shared" si="0"/>
        <v>4480638.429702478</v>
      </c>
    </row>
    <row r="50" spans="3:6" ht="13.5">
      <c r="C50" s="1">
        <v>17</v>
      </c>
      <c r="D50" s="14">
        <f t="shared" si="1"/>
        <v>2199648.356274331</v>
      </c>
      <c r="E50" s="14">
        <f t="shared" si="0"/>
        <v>2447733.6674766075</v>
      </c>
      <c r="F50" s="14">
        <f t="shared" si="0"/>
        <v>3576764.293852375</v>
      </c>
    </row>
    <row r="51" spans="3:6" ht="13.5">
      <c r="C51" s="1">
        <v>18</v>
      </c>
      <c r="D51" s="14">
        <f t="shared" si="1"/>
        <v>1502586.7327438705</v>
      </c>
      <c r="E51" s="14">
        <f aca="true" t="shared" si="2" ref="E51:E73">IF($C51&gt;$D$5,E50,E50*(1+E$7/100)-E$8)</f>
        <v>1684872.8064107494</v>
      </c>
      <c r="F51" s="14">
        <f aca="true" t="shared" si="3" ref="F51:F73">IF($C51&gt;$D$5,F50,F50*(1+F$7/100)-F$8)</f>
        <v>2541828.408304007</v>
      </c>
    </row>
    <row r="52" spans="3:6" ht="13.5">
      <c r="C52" s="1">
        <v>19</v>
      </c>
      <c r="D52" s="14">
        <f t="shared" si="1"/>
        <v>769974.9664133565</v>
      </c>
      <c r="E52" s="14">
        <f t="shared" si="2"/>
        <v>870137.4067924131</v>
      </c>
      <c r="F52" s="14">
        <f t="shared" si="3"/>
        <v>1356826.8193511253</v>
      </c>
    </row>
    <row r="53" spans="3:6" ht="13.5">
      <c r="C53" s="1">
        <v>20</v>
      </c>
      <c r="D53" s="14">
        <f t="shared" si="1"/>
        <v>-1.3737007975578308E-08</v>
      </c>
      <c r="E53" s="14">
        <f t="shared" si="2"/>
        <v>2.991873770952225E-08</v>
      </c>
      <c r="F53" s="14">
        <f t="shared" si="3"/>
        <v>7.59027898311615E-08</v>
      </c>
    </row>
    <row r="54" spans="3:6" ht="13.5">
      <c r="C54" s="1">
        <v>21</v>
      </c>
      <c r="D54" s="14">
        <f t="shared" si="1"/>
        <v>-1.3737007975578308E-08</v>
      </c>
      <c r="E54" s="14">
        <f t="shared" si="2"/>
        <v>2.991873770952225E-08</v>
      </c>
      <c r="F54" s="14">
        <f t="shared" si="3"/>
        <v>7.59027898311615E-08</v>
      </c>
    </row>
    <row r="55" spans="3:6" ht="13.5">
      <c r="C55" s="1">
        <v>22</v>
      </c>
      <c r="D55" s="14">
        <f t="shared" si="1"/>
        <v>-1.3737007975578308E-08</v>
      </c>
      <c r="E55" s="14">
        <f t="shared" si="2"/>
        <v>2.991873770952225E-08</v>
      </c>
      <c r="F55" s="14">
        <f t="shared" si="3"/>
        <v>7.59027898311615E-08</v>
      </c>
    </row>
    <row r="56" spans="3:6" ht="13.5">
      <c r="C56" s="1">
        <v>23</v>
      </c>
      <c r="D56" s="14">
        <f t="shared" si="1"/>
        <v>-1.3737007975578308E-08</v>
      </c>
      <c r="E56" s="14">
        <f t="shared" si="2"/>
        <v>2.991873770952225E-08</v>
      </c>
      <c r="F56" s="14">
        <f t="shared" si="3"/>
        <v>7.59027898311615E-08</v>
      </c>
    </row>
    <row r="57" spans="3:6" ht="13.5">
      <c r="C57" s="1">
        <v>24</v>
      </c>
      <c r="D57" s="14">
        <f t="shared" si="1"/>
        <v>-1.3737007975578308E-08</v>
      </c>
      <c r="E57" s="14">
        <f t="shared" si="2"/>
        <v>2.991873770952225E-08</v>
      </c>
      <c r="F57" s="14">
        <f t="shared" si="3"/>
        <v>7.59027898311615E-08</v>
      </c>
    </row>
    <row r="58" spans="3:6" ht="13.5">
      <c r="C58" s="1">
        <v>25</v>
      </c>
      <c r="D58" s="14">
        <f t="shared" si="1"/>
        <v>-1.3737007975578308E-08</v>
      </c>
      <c r="E58" s="14">
        <f t="shared" si="2"/>
        <v>2.991873770952225E-08</v>
      </c>
      <c r="F58" s="14">
        <f t="shared" si="3"/>
        <v>7.59027898311615E-08</v>
      </c>
    </row>
    <row r="59" spans="3:6" ht="13.5">
      <c r="C59" s="1">
        <v>26</v>
      </c>
      <c r="D59" s="14">
        <f t="shared" si="1"/>
        <v>-1.3737007975578308E-08</v>
      </c>
      <c r="E59" s="14">
        <f t="shared" si="2"/>
        <v>2.991873770952225E-08</v>
      </c>
      <c r="F59" s="14">
        <f t="shared" si="3"/>
        <v>7.59027898311615E-08</v>
      </c>
    </row>
    <row r="60" spans="3:6" ht="13.5">
      <c r="C60" s="1">
        <v>27</v>
      </c>
      <c r="D60" s="14">
        <f t="shared" si="1"/>
        <v>-1.3737007975578308E-08</v>
      </c>
      <c r="E60" s="14">
        <f t="shared" si="2"/>
        <v>2.991873770952225E-08</v>
      </c>
      <c r="F60" s="14">
        <f t="shared" si="3"/>
        <v>7.59027898311615E-08</v>
      </c>
    </row>
    <row r="61" spans="3:6" ht="13.5">
      <c r="C61" s="1">
        <v>28</v>
      </c>
      <c r="D61" s="14">
        <f t="shared" si="1"/>
        <v>-1.3737007975578308E-08</v>
      </c>
      <c r="E61" s="14">
        <f t="shared" si="2"/>
        <v>2.991873770952225E-08</v>
      </c>
      <c r="F61" s="14">
        <f t="shared" si="3"/>
        <v>7.59027898311615E-08</v>
      </c>
    </row>
    <row r="62" spans="3:6" ht="13.5">
      <c r="C62" s="1">
        <v>29</v>
      </c>
      <c r="D62" s="14">
        <f t="shared" si="1"/>
        <v>-1.3737007975578308E-08</v>
      </c>
      <c r="E62" s="14">
        <f t="shared" si="2"/>
        <v>2.991873770952225E-08</v>
      </c>
      <c r="F62" s="14">
        <f t="shared" si="3"/>
        <v>7.59027898311615E-08</v>
      </c>
    </row>
    <row r="63" spans="3:6" ht="13.5">
      <c r="C63" s="1">
        <v>30</v>
      </c>
      <c r="D63" s="14">
        <f t="shared" si="1"/>
        <v>-1.3737007975578308E-08</v>
      </c>
      <c r="E63" s="14">
        <f t="shared" si="2"/>
        <v>2.991873770952225E-08</v>
      </c>
      <c r="F63" s="14">
        <f t="shared" si="3"/>
        <v>7.59027898311615E-08</v>
      </c>
    </row>
    <row r="64" spans="3:6" ht="13.5">
      <c r="C64" s="1">
        <v>31</v>
      </c>
      <c r="D64" s="14">
        <f t="shared" si="1"/>
        <v>-1.3737007975578308E-08</v>
      </c>
      <c r="E64" s="14">
        <f t="shared" si="2"/>
        <v>2.991873770952225E-08</v>
      </c>
      <c r="F64" s="14">
        <f t="shared" si="3"/>
        <v>7.59027898311615E-08</v>
      </c>
    </row>
    <row r="65" spans="3:6" ht="13.5">
      <c r="C65" s="1">
        <v>32</v>
      </c>
      <c r="D65" s="14">
        <f t="shared" si="1"/>
        <v>-1.3737007975578308E-08</v>
      </c>
      <c r="E65" s="14">
        <f t="shared" si="2"/>
        <v>2.991873770952225E-08</v>
      </c>
      <c r="F65" s="14">
        <f t="shared" si="3"/>
        <v>7.59027898311615E-08</v>
      </c>
    </row>
    <row r="66" spans="3:6" ht="13.5">
      <c r="C66" s="1">
        <v>33</v>
      </c>
      <c r="D66" s="14">
        <f t="shared" si="1"/>
        <v>-1.3737007975578308E-08</v>
      </c>
      <c r="E66" s="14">
        <f t="shared" si="2"/>
        <v>2.991873770952225E-08</v>
      </c>
      <c r="F66" s="14">
        <f t="shared" si="3"/>
        <v>7.59027898311615E-08</v>
      </c>
    </row>
    <row r="67" spans="3:6" ht="13.5">
      <c r="C67" s="1">
        <v>34</v>
      </c>
      <c r="D67" s="14">
        <f t="shared" si="1"/>
        <v>-1.3737007975578308E-08</v>
      </c>
      <c r="E67" s="14">
        <f t="shared" si="2"/>
        <v>2.991873770952225E-08</v>
      </c>
      <c r="F67" s="14">
        <f t="shared" si="3"/>
        <v>7.59027898311615E-08</v>
      </c>
    </row>
    <row r="68" spans="3:6" ht="13.5">
      <c r="C68" s="1">
        <v>35</v>
      </c>
      <c r="D68" s="14">
        <f t="shared" si="1"/>
        <v>-1.3737007975578308E-08</v>
      </c>
      <c r="E68" s="14">
        <f t="shared" si="2"/>
        <v>2.991873770952225E-08</v>
      </c>
      <c r="F68" s="14">
        <f t="shared" si="3"/>
        <v>7.59027898311615E-08</v>
      </c>
    </row>
    <row r="69" spans="3:6" ht="13.5">
      <c r="C69" s="1">
        <v>36</v>
      </c>
      <c r="D69" s="14">
        <f t="shared" si="1"/>
        <v>-1.3737007975578308E-08</v>
      </c>
      <c r="E69" s="14">
        <f t="shared" si="2"/>
        <v>2.991873770952225E-08</v>
      </c>
      <c r="F69" s="14">
        <f t="shared" si="3"/>
        <v>7.59027898311615E-08</v>
      </c>
    </row>
    <row r="70" spans="3:6" ht="13.5">
      <c r="C70" s="1">
        <v>37</v>
      </c>
      <c r="D70" s="14">
        <f t="shared" si="1"/>
        <v>-1.3737007975578308E-08</v>
      </c>
      <c r="E70" s="14">
        <f t="shared" si="2"/>
        <v>2.991873770952225E-08</v>
      </c>
      <c r="F70" s="14">
        <f t="shared" si="3"/>
        <v>7.59027898311615E-08</v>
      </c>
    </row>
    <row r="71" spans="3:6" ht="13.5">
      <c r="C71" s="1">
        <v>38</v>
      </c>
      <c r="D71" s="14">
        <f t="shared" si="1"/>
        <v>-1.3737007975578308E-08</v>
      </c>
      <c r="E71" s="14">
        <f t="shared" si="2"/>
        <v>2.991873770952225E-08</v>
      </c>
      <c r="F71" s="14">
        <f t="shared" si="3"/>
        <v>7.59027898311615E-08</v>
      </c>
    </row>
    <row r="72" spans="3:6" ht="13.5">
      <c r="C72" s="1">
        <v>39</v>
      </c>
      <c r="D72" s="14">
        <f t="shared" si="1"/>
        <v>-1.3737007975578308E-08</v>
      </c>
      <c r="E72" s="14">
        <f t="shared" si="2"/>
        <v>2.991873770952225E-08</v>
      </c>
      <c r="F72" s="14">
        <f t="shared" si="3"/>
        <v>7.59027898311615E-08</v>
      </c>
    </row>
    <row r="73" spans="3:6" ht="13.5">
      <c r="C73" s="1">
        <v>40</v>
      </c>
      <c r="D73" s="14">
        <f t="shared" si="1"/>
        <v>-1.3737007975578308E-08</v>
      </c>
      <c r="E73" s="14">
        <f t="shared" si="2"/>
        <v>2.991873770952225E-08</v>
      </c>
      <c r="F73" s="14">
        <f t="shared" si="3"/>
        <v>7.59027898311615E-08</v>
      </c>
    </row>
  </sheetData>
  <sheetProtection sheet="1" objects="1" scenarios="1"/>
  <mergeCells count="8">
    <mergeCell ref="B4:C4"/>
    <mergeCell ref="B5:C5"/>
    <mergeCell ref="B2:F2"/>
    <mergeCell ref="D32:F32"/>
    <mergeCell ref="C32:C33"/>
    <mergeCell ref="B7:C7"/>
    <mergeCell ref="B8:C8"/>
    <mergeCell ref="B9:C9"/>
  </mergeCells>
  <printOptions/>
  <pageMargins left="0.7874015748031497" right="0.1968503937007874" top="0.984251968503937" bottom="0.3937007874015748" header="0.5905511811023623" footer="0.5118110236220472"/>
  <pageSetup fitToHeight="1" fitToWidth="1" horizontalDpi="300" verticalDpi="300" orientation="portrait" paperSize="9" r:id="rId2"/>
  <headerFooter alignWithMargins="0">
    <oddHeader>&amp;C&amp;"HG創英角ﾎﾟｯﾌﾟ体,ﾍﾋﾞｰ"&amp;20=====【見えマス計算】=====&amp;"ＭＳ Ｐゴシック,標準"&amp;11
&amp;"HG創英角ﾎﾟｯﾌﾟ体,ﾍﾋﾞｰ"&amp;16～複利の効果～&amp;R&amp;D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72"/>
  <sheetViews>
    <sheetView showGridLines="0" showRowColHeaders="0" workbookViewId="0" topLeftCell="A1">
      <selection activeCell="D4" sqref="D4"/>
    </sheetView>
  </sheetViews>
  <sheetFormatPr defaultColWidth="9.00390625" defaultRowHeight="13.5"/>
  <cols>
    <col min="1" max="1" width="2.625" style="0" customWidth="1"/>
    <col min="2" max="3" width="10.625" style="0" customWidth="1"/>
    <col min="4" max="6" width="20.625" style="0" customWidth="1"/>
  </cols>
  <sheetData>
    <row r="1" ht="12" customHeight="1"/>
    <row r="2" spans="2:6" ht="30" customHeight="1">
      <c r="B2" s="23" t="s">
        <v>16</v>
      </c>
      <c r="C2" s="24"/>
      <c r="D2" s="24"/>
      <c r="E2" s="19"/>
      <c r="F2" s="19"/>
    </row>
    <row r="3" ht="12" customHeight="1"/>
    <row r="4" spans="2:6" ht="18" customHeight="1">
      <c r="B4" s="20" t="s">
        <v>10</v>
      </c>
      <c r="C4" s="21"/>
      <c r="D4" s="7">
        <v>1000000</v>
      </c>
      <c r="E4" s="4"/>
      <c r="F4" s="4"/>
    </row>
    <row r="5" spans="2:6" ht="18" customHeight="1">
      <c r="B5" s="20" t="s">
        <v>9</v>
      </c>
      <c r="C5" s="22"/>
      <c r="D5" s="13">
        <v>20</v>
      </c>
      <c r="E5" s="4"/>
      <c r="F5" s="4"/>
    </row>
    <row r="6" spans="2:6" ht="6" customHeight="1">
      <c r="B6" s="5"/>
      <c r="C6" s="5"/>
      <c r="D6" s="4"/>
      <c r="E6" s="4"/>
      <c r="F6" s="4"/>
    </row>
    <row r="7" spans="2:6" ht="18" customHeight="1">
      <c r="B7" s="20" t="s">
        <v>4</v>
      </c>
      <c r="C7" s="22"/>
      <c r="D7" s="9">
        <v>5.1</v>
      </c>
      <c r="E7" s="9">
        <v>6.8</v>
      </c>
      <c r="F7" s="9">
        <v>145.5</v>
      </c>
    </row>
    <row r="8" spans="2:6" ht="18" customHeight="1">
      <c r="B8" s="31" t="s">
        <v>3</v>
      </c>
      <c r="C8" s="32"/>
      <c r="D8" s="11">
        <f>1/PMT(D7/100,$D$5,-1,0,0)*$D$4</f>
        <v>12357217.148893168</v>
      </c>
      <c r="E8" s="11">
        <f>1/PMT(E7/100,$D$5,-1,0,0)*$D$4</f>
        <v>10760709.523644116</v>
      </c>
      <c r="F8" s="11">
        <f>1/PMT(F7/100,$D$5,-1,0,0)*$D$4</f>
        <v>687285.2125007623</v>
      </c>
    </row>
    <row r="9" ht="12" customHeight="1"/>
    <row r="30" ht="141.75" customHeight="1"/>
    <row r="31" spans="3:6" ht="13.5">
      <c r="C31" s="29" t="s">
        <v>0</v>
      </c>
      <c r="D31" s="26" t="s">
        <v>1</v>
      </c>
      <c r="E31" s="27"/>
      <c r="F31" s="28"/>
    </row>
    <row r="32" spans="3:6" ht="13.5">
      <c r="C32" s="30"/>
      <c r="D32" s="12">
        <f>D7</f>
        <v>5.1</v>
      </c>
      <c r="E32" s="12">
        <f>E7</f>
        <v>6.8</v>
      </c>
      <c r="F32" s="12">
        <f>F7</f>
        <v>145.5</v>
      </c>
    </row>
    <row r="33" spans="3:6" ht="13.5">
      <c r="C33" s="1">
        <v>1</v>
      </c>
      <c r="D33" s="14">
        <f>D$8*(1+D$7/100)-$D$4</f>
        <v>11987435.22348672</v>
      </c>
      <c r="E33" s="14">
        <f>E$8*(1+E$7/100)-$D$4</f>
        <v>10492437.771251917</v>
      </c>
      <c r="F33" s="14">
        <f>F$8*(1+F$7/100)-$D$4</f>
        <v>687285.1966893715</v>
      </c>
    </row>
    <row r="34" spans="3:6" ht="13.5">
      <c r="C34" s="1">
        <v>2</v>
      </c>
      <c r="D34" s="14">
        <f>IF($C34&gt;$D$5,D33,D33*(1+D$7/100)-$D$4)</f>
        <v>11598794.419884542</v>
      </c>
      <c r="E34" s="14">
        <f aca="true" t="shared" si="0" ref="E34:F49">IF($C34&gt;$D$5,E33,E33*(1+E$7/100)-$D$4)</f>
        <v>10205923.539697047</v>
      </c>
      <c r="F34" s="14">
        <f t="shared" si="0"/>
        <v>687285.157872407</v>
      </c>
    </row>
    <row r="35" spans="3:6" ht="13.5">
      <c r="C35" s="1">
        <v>3</v>
      </c>
      <c r="D35" s="14">
        <f aca="true" t="shared" si="1" ref="D35:D72">IF($C35&gt;$D$5,D34,D34*(1+D$7/100)-$D$4)</f>
        <v>11190332.935298653</v>
      </c>
      <c r="E35" s="14">
        <f t="shared" si="0"/>
        <v>9899926.340396447</v>
      </c>
      <c r="F35" s="14">
        <f t="shared" si="0"/>
        <v>687285.0625767591</v>
      </c>
    </row>
    <row r="36" spans="3:6" ht="13.5">
      <c r="C36" s="1">
        <v>4</v>
      </c>
      <c r="D36" s="14">
        <f t="shared" si="1"/>
        <v>10761039.914998883</v>
      </c>
      <c r="E36" s="14">
        <f t="shared" si="0"/>
        <v>9573121.331543406</v>
      </c>
      <c r="F36" s="14">
        <f t="shared" si="0"/>
        <v>687284.8286259437</v>
      </c>
    </row>
    <row r="37" spans="3:6" ht="13.5">
      <c r="C37" s="1">
        <v>5</v>
      </c>
      <c r="D37" s="14">
        <f t="shared" si="1"/>
        <v>10309852.950663825</v>
      </c>
      <c r="E37" s="14">
        <f t="shared" si="0"/>
        <v>9224093.582088359</v>
      </c>
      <c r="F37" s="14">
        <f t="shared" si="0"/>
        <v>687284.2542766919</v>
      </c>
    </row>
    <row r="38" spans="3:6" ht="13.5">
      <c r="C38" s="1">
        <v>6</v>
      </c>
      <c r="D38" s="14">
        <f t="shared" si="1"/>
        <v>9835655.45114768</v>
      </c>
      <c r="E38" s="14">
        <f t="shared" si="0"/>
        <v>8851331.945670368</v>
      </c>
      <c r="F38" s="14">
        <f t="shared" si="0"/>
        <v>687282.8442492788</v>
      </c>
    </row>
    <row r="39" spans="3:6" ht="13.5">
      <c r="C39" s="1">
        <v>7</v>
      </c>
      <c r="D39" s="14">
        <f t="shared" si="1"/>
        <v>9337273.87915621</v>
      </c>
      <c r="E39" s="14">
        <f t="shared" si="0"/>
        <v>8453222.517975954</v>
      </c>
      <c r="F39" s="14">
        <f t="shared" si="0"/>
        <v>687279.3826319794</v>
      </c>
    </row>
    <row r="40" spans="3:6" ht="13.5">
      <c r="C40" s="1">
        <v>8</v>
      </c>
      <c r="D40" s="14">
        <f t="shared" si="1"/>
        <v>8813474.846993176</v>
      </c>
      <c r="E40" s="14">
        <f t="shared" si="0"/>
        <v>8028041.64919832</v>
      </c>
      <c r="F40" s="14">
        <f t="shared" si="0"/>
        <v>687270.8843615095</v>
      </c>
    </row>
    <row r="41" spans="3:6" ht="13.5">
      <c r="C41" s="1">
        <v>9</v>
      </c>
      <c r="D41" s="14">
        <f t="shared" si="1"/>
        <v>8262962.064189827</v>
      </c>
      <c r="E41" s="14">
        <f t="shared" si="0"/>
        <v>7573948.481343806</v>
      </c>
      <c r="F41" s="14">
        <f t="shared" si="0"/>
        <v>687250.0211075058</v>
      </c>
    </row>
    <row r="42" spans="3:6" ht="13.5">
      <c r="C42" s="1">
        <v>10</v>
      </c>
      <c r="D42" s="14">
        <f t="shared" si="1"/>
        <v>7684373.129463507</v>
      </c>
      <c r="E42" s="14">
        <f t="shared" si="0"/>
        <v>7088976.978075185</v>
      </c>
      <c r="F42" s="14">
        <f t="shared" si="0"/>
        <v>687198.8018189268</v>
      </c>
    </row>
    <row r="43" spans="3:6" ht="13.5">
      <c r="C43" s="1">
        <v>11</v>
      </c>
      <c r="D43" s="14">
        <f t="shared" si="1"/>
        <v>7076276.159066145</v>
      </c>
      <c r="E43" s="14">
        <f t="shared" si="0"/>
        <v>6571027.412584298</v>
      </c>
      <c r="F43" s="14">
        <f t="shared" si="0"/>
        <v>687073.0584654654</v>
      </c>
    </row>
    <row r="44" spans="3:6" ht="13.5">
      <c r="C44" s="1">
        <v>12</v>
      </c>
      <c r="D44" s="14">
        <f t="shared" si="1"/>
        <v>6437166.2431785185</v>
      </c>
      <c r="E44" s="14">
        <f t="shared" si="0"/>
        <v>6017857.276640031</v>
      </c>
      <c r="F44" s="14">
        <f t="shared" si="0"/>
        <v>686764.3585327177</v>
      </c>
    </row>
    <row r="45" spans="3:6" ht="13.5">
      <c r="C45" s="1">
        <v>13</v>
      </c>
      <c r="D45" s="14">
        <f t="shared" si="1"/>
        <v>5765461.721580623</v>
      </c>
      <c r="E45" s="14">
        <f t="shared" si="0"/>
        <v>5427071.571451553</v>
      </c>
      <c r="F45" s="14">
        <f t="shared" si="0"/>
        <v>686006.500197822</v>
      </c>
    </row>
    <row r="46" spans="3:6" ht="13.5">
      <c r="C46" s="1">
        <v>14</v>
      </c>
      <c r="D46" s="14">
        <f t="shared" si="1"/>
        <v>5059500.269381234</v>
      </c>
      <c r="E46" s="14">
        <f t="shared" si="0"/>
        <v>4796112.438310259</v>
      </c>
      <c r="F46" s="14">
        <f t="shared" si="0"/>
        <v>684145.9579856531</v>
      </c>
    </row>
    <row r="47" spans="3:6" ht="13.5">
      <c r="C47" s="1">
        <v>15</v>
      </c>
      <c r="D47" s="14">
        <f t="shared" si="1"/>
        <v>4317534.783119677</v>
      </c>
      <c r="E47" s="14">
        <f t="shared" si="0"/>
        <v>4122248.084115357</v>
      </c>
      <c r="F47" s="14">
        <f t="shared" si="0"/>
        <v>679578.3268547785</v>
      </c>
    </row>
    <row r="48" spans="3:6" ht="13.5">
      <c r="C48" s="1">
        <v>16</v>
      </c>
      <c r="D48" s="14">
        <f t="shared" si="1"/>
        <v>3537729.0570587795</v>
      </c>
      <c r="E48" s="14">
        <f t="shared" si="0"/>
        <v>3402560.9538352014</v>
      </c>
      <c r="F48" s="14">
        <f t="shared" si="0"/>
        <v>668364.7924284812</v>
      </c>
    </row>
    <row r="49" spans="3:6" ht="13.5">
      <c r="C49" s="1">
        <v>17</v>
      </c>
      <c r="D49" s="14">
        <f t="shared" si="1"/>
        <v>2718153.238968777</v>
      </c>
      <c r="E49" s="14">
        <f t="shared" si="0"/>
        <v>2633935.0986959953</v>
      </c>
      <c r="F49" s="14">
        <f t="shared" si="0"/>
        <v>640835.5654119214</v>
      </c>
    </row>
    <row r="50" spans="3:6" ht="13.5">
      <c r="C50" s="1">
        <v>18</v>
      </c>
      <c r="D50" s="14">
        <f t="shared" si="1"/>
        <v>1856779.0541561847</v>
      </c>
      <c r="E50" s="14">
        <f aca="true" t="shared" si="2" ref="E50:E72">IF($C50&gt;$D$5,E49,E49*(1+E$7/100)-$D$4)</f>
        <v>1813042.6854073233</v>
      </c>
      <c r="F50" s="14">
        <f aca="true" t="shared" si="3" ref="F50:F72">IF($C50&gt;$D$5,F49,F49*(1+F$7/100)-$D$4)</f>
        <v>573251.3130862671</v>
      </c>
    </row>
    <row r="51" spans="3:6" ht="13.5">
      <c r="C51" s="1">
        <v>19</v>
      </c>
      <c r="D51" s="14">
        <f t="shared" si="1"/>
        <v>951474.7859181499</v>
      </c>
      <c r="E51" s="14">
        <f t="shared" si="2"/>
        <v>936329.5880150213</v>
      </c>
      <c r="F51" s="14">
        <f t="shared" si="3"/>
        <v>407331.9736267857</v>
      </c>
    </row>
    <row r="52" spans="3:6" ht="13.5">
      <c r="C52" s="1">
        <v>20</v>
      </c>
      <c r="D52" s="14">
        <f t="shared" si="1"/>
        <v>-2.4563632905483246E-08</v>
      </c>
      <c r="E52" s="14">
        <f t="shared" si="2"/>
        <v>4.284083843231201E-08</v>
      </c>
      <c r="F52" s="14">
        <f t="shared" si="3"/>
        <v>-0.0047462411457672715</v>
      </c>
    </row>
    <row r="53" spans="3:6" ht="13.5">
      <c r="C53" s="1">
        <v>21</v>
      </c>
      <c r="D53" s="14">
        <f t="shared" si="1"/>
        <v>-2.4563632905483246E-08</v>
      </c>
      <c r="E53" s="14">
        <f t="shared" si="2"/>
        <v>4.284083843231201E-08</v>
      </c>
      <c r="F53" s="14">
        <f t="shared" si="3"/>
        <v>-0.0047462411457672715</v>
      </c>
    </row>
    <row r="54" spans="3:6" ht="13.5">
      <c r="C54" s="1">
        <v>22</v>
      </c>
      <c r="D54" s="14">
        <f t="shared" si="1"/>
        <v>-2.4563632905483246E-08</v>
      </c>
      <c r="E54" s="14">
        <f t="shared" si="2"/>
        <v>4.284083843231201E-08</v>
      </c>
      <c r="F54" s="14">
        <f t="shared" si="3"/>
        <v>-0.0047462411457672715</v>
      </c>
    </row>
    <row r="55" spans="3:6" ht="13.5">
      <c r="C55" s="1">
        <v>23</v>
      </c>
      <c r="D55" s="14">
        <f t="shared" si="1"/>
        <v>-2.4563632905483246E-08</v>
      </c>
      <c r="E55" s="14">
        <f t="shared" si="2"/>
        <v>4.284083843231201E-08</v>
      </c>
      <c r="F55" s="14">
        <f t="shared" si="3"/>
        <v>-0.0047462411457672715</v>
      </c>
    </row>
    <row r="56" spans="3:6" ht="13.5">
      <c r="C56" s="1">
        <v>24</v>
      </c>
      <c r="D56" s="14">
        <f t="shared" si="1"/>
        <v>-2.4563632905483246E-08</v>
      </c>
      <c r="E56" s="14">
        <f t="shared" si="2"/>
        <v>4.284083843231201E-08</v>
      </c>
      <c r="F56" s="14">
        <f t="shared" si="3"/>
        <v>-0.0047462411457672715</v>
      </c>
    </row>
    <row r="57" spans="3:6" ht="13.5">
      <c r="C57" s="1">
        <v>25</v>
      </c>
      <c r="D57" s="14">
        <f t="shared" si="1"/>
        <v>-2.4563632905483246E-08</v>
      </c>
      <c r="E57" s="14">
        <f t="shared" si="2"/>
        <v>4.284083843231201E-08</v>
      </c>
      <c r="F57" s="14">
        <f t="shared" si="3"/>
        <v>-0.0047462411457672715</v>
      </c>
    </row>
    <row r="58" spans="3:6" ht="13.5">
      <c r="C58" s="1">
        <v>26</v>
      </c>
      <c r="D58" s="14">
        <f t="shared" si="1"/>
        <v>-2.4563632905483246E-08</v>
      </c>
      <c r="E58" s="14">
        <f t="shared" si="2"/>
        <v>4.284083843231201E-08</v>
      </c>
      <c r="F58" s="14">
        <f t="shared" si="3"/>
        <v>-0.0047462411457672715</v>
      </c>
    </row>
    <row r="59" spans="3:6" ht="13.5">
      <c r="C59" s="1">
        <v>27</v>
      </c>
      <c r="D59" s="14">
        <f t="shared" si="1"/>
        <v>-2.4563632905483246E-08</v>
      </c>
      <c r="E59" s="14">
        <f t="shared" si="2"/>
        <v>4.284083843231201E-08</v>
      </c>
      <c r="F59" s="14">
        <f t="shared" si="3"/>
        <v>-0.0047462411457672715</v>
      </c>
    </row>
    <row r="60" spans="3:6" ht="13.5">
      <c r="C60" s="1">
        <v>28</v>
      </c>
      <c r="D60" s="14">
        <f t="shared" si="1"/>
        <v>-2.4563632905483246E-08</v>
      </c>
      <c r="E60" s="14">
        <f t="shared" si="2"/>
        <v>4.284083843231201E-08</v>
      </c>
      <c r="F60" s="14">
        <f t="shared" si="3"/>
        <v>-0.0047462411457672715</v>
      </c>
    </row>
    <row r="61" spans="3:6" ht="13.5">
      <c r="C61" s="1">
        <v>29</v>
      </c>
      <c r="D61" s="14">
        <f t="shared" si="1"/>
        <v>-2.4563632905483246E-08</v>
      </c>
      <c r="E61" s="14">
        <f t="shared" si="2"/>
        <v>4.284083843231201E-08</v>
      </c>
      <c r="F61" s="14">
        <f t="shared" si="3"/>
        <v>-0.0047462411457672715</v>
      </c>
    </row>
    <row r="62" spans="3:6" ht="13.5">
      <c r="C62" s="1">
        <v>30</v>
      </c>
      <c r="D62" s="14">
        <f t="shared" si="1"/>
        <v>-2.4563632905483246E-08</v>
      </c>
      <c r="E62" s="14">
        <f t="shared" si="2"/>
        <v>4.284083843231201E-08</v>
      </c>
      <c r="F62" s="14">
        <f t="shared" si="3"/>
        <v>-0.0047462411457672715</v>
      </c>
    </row>
    <row r="63" spans="3:6" ht="13.5">
      <c r="C63" s="1">
        <v>31</v>
      </c>
      <c r="D63" s="14">
        <f t="shared" si="1"/>
        <v>-2.4563632905483246E-08</v>
      </c>
      <c r="E63" s="14">
        <f t="shared" si="2"/>
        <v>4.284083843231201E-08</v>
      </c>
      <c r="F63" s="14">
        <f t="shared" si="3"/>
        <v>-0.0047462411457672715</v>
      </c>
    </row>
    <row r="64" spans="3:6" ht="13.5">
      <c r="C64" s="1">
        <v>32</v>
      </c>
      <c r="D64" s="14">
        <f t="shared" si="1"/>
        <v>-2.4563632905483246E-08</v>
      </c>
      <c r="E64" s="14">
        <f t="shared" si="2"/>
        <v>4.284083843231201E-08</v>
      </c>
      <c r="F64" s="14">
        <f t="shared" si="3"/>
        <v>-0.0047462411457672715</v>
      </c>
    </row>
    <row r="65" spans="3:6" ht="13.5">
      <c r="C65" s="1">
        <v>33</v>
      </c>
      <c r="D65" s="14">
        <f t="shared" si="1"/>
        <v>-2.4563632905483246E-08</v>
      </c>
      <c r="E65" s="14">
        <f t="shared" si="2"/>
        <v>4.284083843231201E-08</v>
      </c>
      <c r="F65" s="14">
        <f t="shared" si="3"/>
        <v>-0.0047462411457672715</v>
      </c>
    </row>
    <row r="66" spans="3:6" ht="13.5">
      <c r="C66" s="1">
        <v>34</v>
      </c>
      <c r="D66" s="14">
        <f t="shared" si="1"/>
        <v>-2.4563632905483246E-08</v>
      </c>
      <c r="E66" s="14">
        <f t="shared" si="2"/>
        <v>4.284083843231201E-08</v>
      </c>
      <c r="F66" s="14">
        <f t="shared" si="3"/>
        <v>-0.0047462411457672715</v>
      </c>
    </row>
    <row r="67" spans="3:6" ht="13.5">
      <c r="C67" s="1">
        <v>35</v>
      </c>
      <c r="D67" s="14">
        <f t="shared" si="1"/>
        <v>-2.4563632905483246E-08</v>
      </c>
      <c r="E67" s="14">
        <f t="shared" si="2"/>
        <v>4.284083843231201E-08</v>
      </c>
      <c r="F67" s="14">
        <f t="shared" si="3"/>
        <v>-0.0047462411457672715</v>
      </c>
    </row>
    <row r="68" spans="3:6" ht="13.5">
      <c r="C68" s="1">
        <v>36</v>
      </c>
      <c r="D68" s="14">
        <f t="shared" si="1"/>
        <v>-2.4563632905483246E-08</v>
      </c>
      <c r="E68" s="14">
        <f t="shared" si="2"/>
        <v>4.284083843231201E-08</v>
      </c>
      <c r="F68" s="14">
        <f t="shared" si="3"/>
        <v>-0.0047462411457672715</v>
      </c>
    </row>
    <row r="69" spans="3:6" ht="13.5">
      <c r="C69" s="1">
        <v>37</v>
      </c>
      <c r="D69" s="14">
        <f t="shared" si="1"/>
        <v>-2.4563632905483246E-08</v>
      </c>
      <c r="E69" s="14">
        <f t="shared" si="2"/>
        <v>4.284083843231201E-08</v>
      </c>
      <c r="F69" s="14">
        <f t="shared" si="3"/>
        <v>-0.0047462411457672715</v>
      </c>
    </row>
    <row r="70" spans="3:6" ht="13.5">
      <c r="C70" s="1">
        <v>38</v>
      </c>
      <c r="D70" s="14">
        <f t="shared" si="1"/>
        <v>-2.4563632905483246E-08</v>
      </c>
      <c r="E70" s="14">
        <f t="shared" si="2"/>
        <v>4.284083843231201E-08</v>
      </c>
      <c r="F70" s="14">
        <f t="shared" si="3"/>
        <v>-0.0047462411457672715</v>
      </c>
    </row>
    <row r="71" spans="3:6" ht="13.5">
      <c r="C71" s="1">
        <v>39</v>
      </c>
      <c r="D71" s="14">
        <f t="shared" si="1"/>
        <v>-2.4563632905483246E-08</v>
      </c>
      <c r="E71" s="14">
        <f t="shared" si="2"/>
        <v>4.284083843231201E-08</v>
      </c>
      <c r="F71" s="14">
        <f t="shared" si="3"/>
        <v>-0.0047462411457672715</v>
      </c>
    </row>
    <row r="72" spans="3:6" ht="13.5">
      <c r="C72" s="1">
        <v>40</v>
      </c>
      <c r="D72" s="14">
        <f t="shared" si="1"/>
        <v>-2.4563632905483246E-08</v>
      </c>
      <c r="E72" s="14">
        <f t="shared" si="2"/>
        <v>4.284083843231201E-08</v>
      </c>
      <c r="F72" s="14">
        <f t="shared" si="3"/>
        <v>-0.0047462411457672715</v>
      </c>
    </row>
  </sheetData>
  <sheetProtection sheet="1" objects="1" scenarios="1"/>
  <mergeCells count="7">
    <mergeCell ref="B4:C4"/>
    <mergeCell ref="B5:C5"/>
    <mergeCell ref="B2:F2"/>
    <mergeCell ref="D31:F31"/>
    <mergeCell ref="C31:C32"/>
    <mergeCell ref="B7:C7"/>
    <mergeCell ref="B8:C8"/>
  </mergeCells>
  <printOptions/>
  <pageMargins left="0.7874015748031497" right="0.1968503937007874" top="0.984251968503937" bottom="0.3937007874015748" header="0.5905511811023623" footer="0.5118110236220472"/>
  <pageSetup fitToHeight="1" fitToWidth="1" horizontalDpi="300" verticalDpi="300" orientation="portrait" paperSize="9" r:id="rId2"/>
  <headerFooter alignWithMargins="0">
    <oddHeader>&amp;C&amp;"HG創英角ﾎﾟｯﾌﾟ体,ﾍﾋﾞｰ"&amp;20=====【見えマス計算】=====&amp;"ＭＳ Ｐゴシック,標準"&amp;11
&amp;"HG創英角ﾎﾟｯﾌﾟ体,ﾍﾋﾞｰ"&amp;16～複利の効果～&amp;R&amp;D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2006-03-22T01:40:35Z</cp:lastPrinted>
  <dcterms:created xsi:type="dcterms:W3CDTF">2005-10-05T04:19:01Z</dcterms:created>
  <dcterms:modified xsi:type="dcterms:W3CDTF">2006-04-10T08:59:48Z</dcterms:modified>
  <cp:category/>
  <cp:version/>
  <cp:contentType/>
  <cp:contentStatus/>
</cp:coreProperties>
</file>